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'BRPL'!$A$1:$R$193</definedName>
    <definedName name="_xlnm.Print_Area" localSheetId="1">'BYPL'!$A$1:$Q$171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'NDPL'!$A$1:$Q$169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<sst xmlns="http://schemas.openxmlformats.org/spreadsheetml/2006/main" count="1630" uniqueCount="468">
  <si>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</si>
  <si>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</si>
  <si>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</si>
  <si>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</si>
  <si>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</si>
  <si>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</si>
  <si>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</si>
  <si>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</si>
  <si>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</si>
  <si>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</si>
  <si>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</si>
  <si>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</si>
  <si>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</si>
  <si>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</si>
  <si>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</si>
  <si>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</si>
  <si>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</si>
  <si>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</si>
  <si>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</si>
  <si>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</si>
  <si>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</si>
  <si>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</si>
  <si>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</si>
  <si>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</si>
  <si>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</si>
  <si>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</si>
  <si>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</si>
  <si>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</si>
  <si>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</si>
  <si>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</si>
  <si>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</si>
  <si>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</si>
  <si>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</si>
  <si>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</si>
  <si>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</si>
  <si>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</si>
  <si>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</si>
  <si>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</si>
  <si>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</si>
  <si>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</si>
  <si>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</si>
  <si>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</si>
  <si>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</si>
  <si>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</si>
  <si>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</si>
  <si>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</si>
  <si>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</si>
  <si>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</si>
  <si>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</si>
  <si>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</si>
  <si>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</si>
  <si>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</si>
  <si>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</si>
  <si>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</si>
  <si>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</si>
  <si>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</si>
  <si>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</si>
  <si>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</si>
  <si>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</si>
  <si>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</si>
  <si>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</si>
  <si>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</si>
  <si>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</si>
  <si>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</si>
  <si>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</si>
  <si>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</si>
  <si>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</si>
  <si>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</si>
  <si>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</si>
  <si>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</si>
  <si>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</si>
  <si>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</si>
  <si>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</si>
  <si>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</si>
  <si>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</si>
  <si>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</si>
  <si>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</si>
  <si>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</si>
  <si>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</si>
  <si>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</si>
  <si>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</si>
  <si>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</si>
  <si>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</si>
  <si>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</si>
  <si>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</si>
  <si>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</si>
  <si>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</si>
  <si>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</si>
  <si>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</si>
  <si>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</si>
  <si>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</si>
  <si>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</si>
  <si>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</si>
  <si>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</si>
  <si>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</si>
  <si>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</si>
  <si>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</si>
  <si>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</si>
  <si>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</si>
  <si>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</si>
  <si>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</si>
  <si>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</si>
  <si>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</si>
  <si>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</si>
  <si>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</si>
  <si>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</si>
  <si>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</si>
  <si>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</si>
  <si>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</si>
  <si>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</si>
  <si>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</si>
  <si>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</si>
  <si>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</si>
  <si>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</si>
  <si>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</si>
  <si>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</si>
  <si>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</si>
  <si>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</si>
  <si>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</si>
  <si>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</si>
  <si>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</si>
  <si>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</si>
  <si>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</si>
  <si>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</si>
  <si>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</si>
  <si>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</si>
  <si>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</si>
  <si>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</si>
  <si>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</si>
  <si>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</si>
  <si>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</si>
  <si>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</si>
  <si>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</si>
  <si>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</si>
  <si>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</si>
  <si>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</si>
  <si>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</si>
  <si>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</si>
  <si>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</si>
  <si>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</si>
  <si>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</si>
  <si>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</si>
  <si>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</si>
  <si>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</si>
  <si>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</si>
  <si>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</si>
  <si>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</si>
  <si>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</si>
  <si>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</si>
  <si>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</si>
  <si>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</si>
  <si>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</si>
  <si>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</si>
  <si>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</si>
  <si>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</si>
  <si>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</si>
  <si>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</si>
  <si>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</si>
  <si>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</si>
  <si>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</si>
  <si>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</si>
  <si>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</si>
  <si>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</si>
  <si>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</si>
  <si>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</si>
  <si>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</si>
  <si>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</si>
  <si>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</si>
  <si>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</si>
  <si>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</si>
  <si>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</si>
  <si>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</si>
  <si>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</si>
  <si>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</si>
  <si>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</si>
  <si>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</si>
  <si>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</si>
  <si>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</si>
  <si>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</si>
  <si>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</si>
  <si>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</si>
  <si>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</si>
  <si>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</si>
  <si>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</si>
  <si>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</si>
  <si>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</si>
  <si>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</si>
  <si>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</si>
  <si>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</si>
  <si>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</si>
  <si>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</si>
  <si>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</si>
  <si>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</si>
  <si>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</si>
  <si>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</si>
  <si>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</si>
  <si>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</si>
  <si>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</si>
  <si>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</si>
  <si>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</si>
  <si>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</si>
  <si>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</si>
  <si>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</si>
  <si>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</si>
  <si>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</si>
  <si>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</si>
  <si>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</si>
  <si>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</si>
  <si>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</si>
  <si>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</si>
  <si>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</si>
  <si>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</si>
  <si>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</si>
  <si>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</si>
  <si>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</si>
  <si>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</si>
  <si>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</si>
  <si>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</si>
  <si>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</si>
  <si>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</si>
  <si>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</si>
  <si>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</si>
  <si>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</si>
  <si>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</si>
  <si>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</si>
  <si>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</si>
  <si>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</si>
  <si>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</si>
  <si>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</si>
  <si>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</si>
  <si>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</si>
  <si>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</si>
  <si>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</si>
  <si>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</si>
  <si>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</si>
  <si>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</si>
  <si>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</si>
  <si>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</si>
  <si>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</si>
  <si>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</si>
  <si>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</si>
  <si>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</si>
  <si>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</si>
  <si>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</si>
  <si>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</si>
  <si>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</si>
  <si>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</si>
  <si>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</si>
  <si>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</si>
  <si>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</si>
  <si>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</si>
  <si>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</si>
  <si>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</si>
  <si>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</si>
  <si>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</si>
  <si>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</si>
  <si>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</si>
  <si>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</si>
  <si>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</si>
  <si>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</si>
  <si>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</si>
  <si>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</si>
  <si>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</si>
  <si>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</si>
  <si>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</si>
  <si>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</si>
  <si>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</si>
  <si>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</si>
  <si>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</si>
  <si>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</si>
  <si>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</si>
  <si>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</si>
  <si>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</si>
  <si>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</si>
  <si>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</si>
  <si>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</si>
  <si>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</si>
  <si>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</si>
  <si>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</si>
  <si>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</si>
  <si>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</si>
  <si>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</si>
  <si>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</si>
  <si>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</si>
  <si>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</si>
  <si>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</si>
  <si>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</si>
  <si>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</si>
  <si>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</si>
  <si>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</si>
  <si>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</si>
  <si>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</si>
  <si>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</si>
  <si>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</si>
  <si>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</si>
  <si>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</si>
  <si>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</si>
  <si>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</si>
  <si>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</si>
  <si>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</si>
  <si>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</si>
  <si>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</si>
  <si>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</si>
  <si>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</si>
  <si>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</si>
  <si>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</si>
  <si>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</si>
  <si>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</si>
  <si>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</si>
  <si>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</si>
  <si>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</si>
  <si>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</si>
  <si>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</si>
  <si>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</si>
  <si>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</si>
  <si>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</si>
  <si>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</si>
  <si>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</si>
  <si>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</si>
  <si>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</si>
  <si>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</si>
  <si>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</si>
  <si>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</si>
  <si>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</si>
  <si>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</si>
  <si>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</si>
  <si>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</si>
  <si>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</si>
  <si>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</si>
  <si>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</si>
  <si>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</si>
  <si>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</si>
  <si>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</si>
  <si>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</si>
  <si>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</si>
  <si>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</si>
  <si>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</si>
  <si>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</si>
  <si>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</si>
  <si>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</si>
  <si>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</si>
  <si>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</si>
  <si>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</si>
  <si>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</si>
  <si>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</si>
  <si>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</si>
  <si>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</si>
  <si>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</si>
  <si>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</si>
  <si>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</si>
  <si>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</si>
  <si>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</si>
  <si>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</si>
  <si>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</si>
  <si>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</si>
  <si>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</si>
  <si>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</si>
  <si>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</si>
  <si>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</si>
  <si>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</si>
  <si>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</si>
  <si>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</si>
  <si>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</si>
  <si>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</si>
  <si>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</si>
  <si>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</si>
  <si>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</si>
  <si>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</si>
  <si>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</si>
  <si>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</si>
  <si>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</si>
  <si>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</si>
  <si>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</si>
  <si>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</si>
  <si>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</si>
  <si>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</si>
  <si>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</si>
  <si>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</si>
  <si>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</si>
  <si>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</si>
  <si>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</si>
  <si>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</si>
  <si>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</si>
  <si>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</si>
  <si>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</si>
  <si>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</si>
  <si>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</si>
  <si>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</si>
  <si>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</si>
  <si>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</si>
  <si>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</si>
  <si>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</si>
  <si>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</si>
  <si>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</si>
  <si>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</si>
  <si>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</si>
  <si>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</si>
  <si>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</si>
  <si>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</si>
  <si>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</si>
  <si>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</si>
  <si>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</si>
  <si>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</si>
  <si>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</si>
  <si>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</si>
  <si>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</si>
  <si>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</si>
  <si>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</si>
  <si>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</si>
  <si>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</si>
  <si>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</si>
  <si>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</si>
  <si>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</si>
  <si>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</si>
  <si>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</si>
  <si>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</si>
  <si>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</si>
  <si>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</si>
  <si>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</si>
  <si>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</si>
  <si>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</si>
  <si>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</si>
  <si>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</si>
  <si>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w.e.f 28/05/2015</t>
  </si>
  <si>
    <t>w.e.f  11/05/2015</t>
  </si>
  <si>
    <t>w.e.f 20/05/2015</t>
  </si>
  <si>
    <t>w.e.f 11/05/2015</t>
  </si>
  <si>
    <t>w.e.f  15/05/2015</t>
  </si>
  <si>
    <t>w.e.f 07/05/2015</t>
  </si>
  <si>
    <t>PEERAGARHI</t>
  </si>
  <si>
    <t>SUDARSHAN PARK(L -1)</t>
  </si>
  <si>
    <t>RANI BAGH(L-2)</t>
  </si>
  <si>
    <t>FINAL READING 01/06/2015</t>
  </si>
  <si>
    <t>INTIAL READING 01/05/2015</t>
  </si>
  <si>
    <t>MAY-2015</t>
  </si>
  <si>
    <t xml:space="preserve">                           PERIOD 1st May-2015 TO 1st  June-2015 </t>
  </si>
  <si>
    <t>PEERGARHI</t>
  </si>
  <si>
    <t>33KV VISHAL (L-3)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</si>
  <si>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</si>
  <si>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</si>
  <si>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</si>
  <si>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</si>
  <si>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</si>
  <si>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</si>
  <si>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w.e.f 12/05/2015</t>
  </si>
  <si>
    <t>w.e.f  07/05/2015</t>
  </si>
  <si>
    <t>Assessment upto 19/05/2015</t>
  </si>
  <si>
    <t>Aseessment upto 10/05/2015</t>
  </si>
  <si>
    <t>Aseessment upto 14/05/2015</t>
  </si>
  <si>
    <t>check meter data used</t>
  </si>
  <si>
    <t>Check meter data</t>
  </si>
  <si>
    <t xml:space="preserve">Check Meter </t>
  </si>
  <si>
    <t>Data upto 18/05/2015</t>
  </si>
  <si>
    <t>Assessment</t>
  </si>
  <si>
    <t>data upto 18/05/2015</t>
  </si>
  <si>
    <t>W.E.F 12/04/2015</t>
  </si>
  <si>
    <t>w.e.f 27/04/2015</t>
  </si>
  <si>
    <t>w.e.f 25/05/2015</t>
  </si>
  <si>
    <t>w.e.f 11/05/2015-25/05/2015</t>
  </si>
  <si>
    <t>w.e.f 27/04/2015-25/05/2015</t>
  </si>
  <si>
    <t xml:space="preserve">Check meter data </t>
  </si>
  <si>
    <t>w.e.f 26/05/2015</t>
  </si>
  <si>
    <t>w.e.f 11/05/2015 -25/05/2015</t>
  </si>
  <si>
    <t xml:space="preserve">Assessment </t>
  </si>
  <si>
    <t>Note :Sharing taken from wk-8 abt bill 2015-16</t>
  </si>
  <si>
    <t>33KV A-4 PASCHIM VIHAR(LINE - 4)</t>
  </si>
  <si>
    <t>w.e.f 23/05/2015-25/05/2015</t>
  </si>
  <si>
    <t>w.e.f 27/04/2015-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</si>
</sst>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[$-F400]h:mm:ss\ AM/PM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180" fontId="16" fillId="0" borderId="3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shrinkToFi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0" fillId="0" borderId="3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1" fontId="49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49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50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0" fontId="0" fillId="0" borderId="31" xfId="0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60" workbookViewId="0" topLeftCell="A10">
      <selection activeCell="Q31" sqref="Q31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5.00390625" style="0" customWidth="1"/>
    <col min="13" max="13" width="12.140625" style="0" customWidth="1"/>
    <col min="14" max="14" width="10.421875" style="0" customWidth="1"/>
    <col min="15" max="15" width="11.140625" style="0" customWidth="1"/>
    <col min="16" max="16" width="12.00390625" style="0" customWidth="1"/>
    <col min="17" max="17" width="22.7109375" style="0" customWidth="1"/>
  </cols>
  <sheetData>
    <row r="1" spans="1:17" ht="17.25" customHeight="1">
      <c r="A1" s="502" t="s">
        <v>244</v>
      </c>
      <c r="Q1" s="790" t="s">
        <v>434</v>
      </c>
    </row>
    <row r="2" spans="1:11" ht="15">
      <c r="A2" s="17" t="s">
        <v>245</v>
      </c>
      <c r="K2" s="98"/>
    </row>
    <row r="3" spans="1:8" ht="15" customHeight="1">
      <c r="A3" s="387" t="s">
        <v>0</v>
      </c>
      <c r="H3" s="4"/>
    </row>
    <row r="4" spans="1:16" ht="18.75" customHeight="1" thickBot="1">
      <c r="A4" s="387" t="s">
        <v>246</v>
      </c>
      <c r="G4" s="19"/>
      <c r="H4" s="19"/>
      <c r="I4" s="98" t="s">
        <v>405</v>
      </c>
      <c r="J4" s="19"/>
      <c r="K4" s="19"/>
      <c r="L4" s="19"/>
      <c r="M4" s="19"/>
      <c r="N4" s="98" t="s">
        <v>406</v>
      </c>
      <c r="O4" s="19"/>
      <c r="P4" s="19"/>
    </row>
    <row r="5" spans="1:17" s="5" customFormat="1" ht="37.5" customHeight="1" thickBot="1" thickTop="1">
      <c r="A5" s="767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99" t="s">
        <v>432</v>
      </c>
      <c r="H5" s="99" t="s">
        <v>433</v>
      </c>
      <c r="I5" s="99" t="s">
        <v>4</v>
      </c>
      <c r="J5" s="99" t="s">
        <v>5</v>
      </c>
      <c r="K5" s="99" t="s">
        <v>6</v>
      </c>
      <c r="L5" s="99" t="str">
        <f>G5</f>
        <v>FINAL READING 01/06/2015</v>
      </c>
      <c r="M5" s="99" t="str">
        <f>H5</f>
        <v>INTIAL READING 01/05/2015</v>
      </c>
      <c r="N5" s="99" t="s">
        <v>4</v>
      </c>
      <c r="O5" s="99" t="s">
        <v>5</v>
      </c>
      <c r="P5" s="99" t="s">
        <v>6</v>
      </c>
      <c r="Q5" s="40" t="s">
        <v>317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3.5" customHeight="1" thickTop="1">
      <c r="A7" s="341"/>
      <c r="B7" s="435" t="s">
        <v>14</v>
      </c>
      <c r="C7" s="416"/>
      <c r="D7" s="441"/>
      <c r="E7" s="441"/>
      <c r="F7" s="416"/>
      <c r="G7" s="422"/>
      <c r="H7" s="21"/>
      <c r="I7" s="21"/>
      <c r="J7" s="21"/>
      <c r="K7" s="236"/>
      <c r="L7" s="422"/>
      <c r="M7" s="21"/>
      <c r="N7" s="21"/>
      <c r="O7" s="21"/>
      <c r="P7" s="235"/>
      <c r="Q7" s="179"/>
    </row>
    <row r="8" spans="1:17" s="692" customFormat="1" ht="16.5" customHeight="1">
      <c r="A8" s="341">
        <v>1</v>
      </c>
      <c r="B8" s="434" t="s">
        <v>15</v>
      </c>
      <c r="C8" s="416">
        <v>4864925</v>
      </c>
      <c r="D8" s="440" t="s">
        <v>12</v>
      </c>
      <c r="E8" s="406" t="s">
        <v>354</v>
      </c>
      <c r="F8" s="416">
        <v>-1000</v>
      </c>
      <c r="G8" s="425">
        <v>977162</v>
      </c>
      <c r="H8" s="426">
        <v>977256</v>
      </c>
      <c r="I8" s="426">
        <f>G8-H8</f>
        <v>-94</v>
      </c>
      <c r="J8" s="426">
        <f aca="true" t="shared" si="0" ref="J8:J68">$F8*I8</f>
        <v>94000</v>
      </c>
      <c r="K8" s="431">
        <f aca="true" t="shared" si="1" ref="K8:K68">J8/1000000</f>
        <v>0.094</v>
      </c>
      <c r="L8" s="425">
        <v>995617</v>
      </c>
      <c r="M8" s="426">
        <v>995940</v>
      </c>
      <c r="N8" s="426">
        <f>L8-M8</f>
        <v>-323</v>
      </c>
      <c r="O8" s="426">
        <f aca="true" t="shared" si="2" ref="O8:O68">$F8*N8</f>
        <v>323000</v>
      </c>
      <c r="P8" s="431">
        <f aca="true" t="shared" si="3" ref="P8:P68">O8/1000000</f>
        <v>0.323</v>
      </c>
      <c r="Q8" s="735"/>
    </row>
    <row r="9" spans="1:17" s="692" customFormat="1" ht="16.5">
      <c r="A9" s="341">
        <v>2</v>
      </c>
      <c r="B9" s="434" t="s">
        <v>388</v>
      </c>
      <c r="C9" s="416">
        <v>5128432</v>
      </c>
      <c r="D9" s="440" t="s">
        <v>12</v>
      </c>
      <c r="E9" s="406" t="s">
        <v>354</v>
      </c>
      <c r="F9" s="416">
        <v>-1000</v>
      </c>
      <c r="G9" s="425">
        <v>995350</v>
      </c>
      <c r="H9" s="426">
        <v>995356</v>
      </c>
      <c r="I9" s="426">
        <f>G9-H9</f>
        <v>-6</v>
      </c>
      <c r="J9" s="426">
        <f t="shared" si="0"/>
        <v>6000</v>
      </c>
      <c r="K9" s="431">
        <f t="shared" si="1"/>
        <v>0.006</v>
      </c>
      <c r="L9" s="425">
        <v>996352</v>
      </c>
      <c r="M9" s="426">
        <v>996316</v>
      </c>
      <c r="N9" s="426">
        <f>L9-M9</f>
        <v>36</v>
      </c>
      <c r="O9" s="426">
        <f t="shared" si="2"/>
        <v>-36000</v>
      </c>
      <c r="P9" s="431">
        <f t="shared" si="3"/>
        <v>-0.036</v>
      </c>
      <c r="Q9" s="720"/>
    </row>
    <row r="10" spans="1:17" s="692" customFormat="1" ht="15.75" customHeight="1">
      <c r="A10" s="341">
        <v>3</v>
      </c>
      <c r="B10" s="434" t="s">
        <v>17</v>
      </c>
      <c r="C10" s="416">
        <v>4864905</v>
      </c>
      <c r="D10" s="440" t="s">
        <v>12</v>
      </c>
      <c r="E10" s="406" t="s">
        <v>354</v>
      </c>
      <c r="F10" s="416">
        <v>-1000</v>
      </c>
      <c r="G10" s="425">
        <v>988445</v>
      </c>
      <c r="H10" s="426">
        <v>988817</v>
      </c>
      <c r="I10" s="426">
        <f>G10-H10</f>
        <v>-372</v>
      </c>
      <c r="J10" s="426">
        <f t="shared" si="0"/>
        <v>372000</v>
      </c>
      <c r="K10" s="431">
        <f t="shared" si="1"/>
        <v>0.372</v>
      </c>
      <c r="L10" s="425">
        <v>996151</v>
      </c>
      <c r="M10" s="426">
        <v>996157</v>
      </c>
      <c r="N10" s="426">
        <f>L10-M10</f>
        <v>-6</v>
      </c>
      <c r="O10" s="426">
        <f t="shared" si="2"/>
        <v>6000</v>
      </c>
      <c r="P10" s="431">
        <f t="shared" si="3"/>
        <v>0.006</v>
      </c>
      <c r="Q10" s="701"/>
    </row>
    <row r="11" spans="1:17" ht="13.5" customHeight="1">
      <c r="A11" s="341"/>
      <c r="B11" s="435" t="s">
        <v>18</v>
      </c>
      <c r="C11" s="416"/>
      <c r="D11" s="441"/>
      <c r="E11" s="441"/>
      <c r="F11" s="416"/>
      <c r="G11" s="422"/>
      <c r="H11" s="423"/>
      <c r="I11" s="423"/>
      <c r="J11" s="423"/>
      <c r="K11" s="424"/>
      <c r="L11" s="422"/>
      <c r="M11" s="423"/>
      <c r="N11" s="423"/>
      <c r="O11" s="423"/>
      <c r="P11" s="424"/>
      <c r="Q11" s="179"/>
    </row>
    <row r="12" spans="1:17" s="692" customFormat="1" ht="15.75" customHeight="1">
      <c r="A12" s="341">
        <v>4</v>
      </c>
      <c r="B12" s="434" t="s">
        <v>15</v>
      </c>
      <c r="C12" s="416">
        <v>4864912</v>
      </c>
      <c r="D12" s="440" t="s">
        <v>12</v>
      </c>
      <c r="E12" s="406" t="s">
        <v>354</v>
      </c>
      <c r="F12" s="416">
        <v>-1000</v>
      </c>
      <c r="G12" s="425">
        <v>974068</v>
      </c>
      <c r="H12" s="426">
        <v>974068</v>
      </c>
      <c r="I12" s="426">
        <f>G12-H12</f>
        <v>0</v>
      </c>
      <c r="J12" s="426">
        <f t="shared" si="0"/>
        <v>0</v>
      </c>
      <c r="K12" s="431">
        <f t="shared" si="1"/>
        <v>0</v>
      </c>
      <c r="L12" s="425">
        <v>972001</v>
      </c>
      <c r="M12" s="426">
        <v>972001</v>
      </c>
      <c r="N12" s="426">
        <f>L12-M12</f>
        <v>0</v>
      </c>
      <c r="O12" s="426">
        <f t="shared" si="2"/>
        <v>0</v>
      </c>
      <c r="P12" s="431">
        <f t="shared" si="3"/>
        <v>0</v>
      </c>
      <c r="Q12" s="701"/>
    </row>
    <row r="13" spans="1:17" s="692" customFormat="1" ht="13.5" customHeight="1">
      <c r="A13" s="341"/>
      <c r="B13" s="434"/>
      <c r="C13" s="416"/>
      <c r="D13" s="440"/>
      <c r="E13" s="406"/>
      <c r="F13" s="416"/>
      <c r="G13" s="425"/>
      <c r="H13" s="426"/>
      <c r="I13" s="426"/>
      <c r="J13" s="426"/>
      <c r="K13" s="431">
        <v>0</v>
      </c>
      <c r="L13" s="425"/>
      <c r="M13" s="426"/>
      <c r="N13" s="426"/>
      <c r="O13" s="426"/>
      <c r="P13" s="431">
        <v>0.633</v>
      </c>
      <c r="Q13" s="704" t="s">
        <v>446</v>
      </c>
    </row>
    <row r="14" spans="1:17" s="692" customFormat="1" ht="15.75" customHeight="1">
      <c r="A14" s="341"/>
      <c r="B14" s="434" t="s">
        <v>15</v>
      </c>
      <c r="C14" s="416">
        <v>4864908</v>
      </c>
      <c r="D14" s="440" t="s">
        <v>12</v>
      </c>
      <c r="E14" s="406" t="s">
        <v>354</v>
      </c>
      <c r="F14" s="416">
        <v>-1000</v>
      </c>
      <c r="G14" s="425">
        <v>0</v>
      </c>
      <c r="H14" s="426">
        <v>0</v>
      </c>
      <c r="I14" s="426">
        <f>G14-H14</f>
        <v>0</v>
      </c>
      <c r="J14" s="426">
        <f>$F14*I14</f>
        <v>0</v>
      </c>
      <c r="K14" s="431">
        <f>J14/1000000</f>
        <v>0</v>
      </c>
      <c r="L14" s="425">
        <v>999600</v>
      </c>
      <c r="M14" s="426">
        <v>1000000</v>
      </c>
      <c r="N14" s="426">
        <f>L14-M14</f>
        <v>-400</v>
      </c>
      <c r="O14" s="426">
        <f>$F14*N14</f>
        <v>400000</v>
      </c>
      <c r="P14" s="431">
        <f>O14/1000000</f>
        <v>0.4</v>
      </c>
      <c r="Q14" s="701" t="s">
        <v>425</v>
      </c>
    </row>
    <row r="15" spans="1:17" s="692" customFormat="1" ht="15.75" customHeight="1">
      <c r="A15" s="341">
        <v>5</v>
      </c>
      <c r="B15" s="434" t="s">
        <v>16</v>
      </c>
      <c r="C15" s="416">
        <v>4864913</v>
      </c>
      <c r="D15" s="440" t="s">
        <v>12</v>
      </c>
      <c r="E15" s="406" t="s">
        <v>354</v>
      </c>
      <c r="F15" s="416">
        <v>-1000</v>
      </c>
      <c r="G15" s="425">
        <v>917778</v>
      </c>
      <c r="H15" s="426">
        <v>917508</v>
      </c>
      <c r="I15" s="426">
        <f>G15-H15</f>
        <v>270</v>
      </c>
      <c r="J15" s="426">
        <f t="shared" si="0"/>
        <v>-270000</v>
      </c>
      <c r="K15" s="431">
        <f t="shared" si="1"/>
        <v>-0.27</v>
      </c>
      <c r="L15" s="425">
        <v>933707</v>
      </c>
      <c r="M15" s="426">
        <v>933734</v>
      </c>
      <c r="N15" s="426">
        <f>L15-M15</f>
        <v>-27</v>
      </c>
      <c r="O15" s="426">
        <f t="shared" si="2"/>
        <v>27000</v>
      </c>
      <c r="P15" s="431">
        <f t="shared" si="3"/>
        <v>0.027</v>
      </c>
      <c r="Q15" s="701"/>
    </row>
    <row r="16" spans="1:17" ht="13.5" customHeight="1">
      <c r="A16" s="341"/>
      <c r="B16" s="435" t="s">
        <v>21</v>
      </c>
      <c r="C16" s="416"/>
      <c r="D16" s="441"/>
      <c r="E16" s="406"/>
      <c r="F16" s="416"/>
      <c r="G16" s="422"/>
      <c r="H16" s="423"/>
      <c r="I16" s="423"/>
      <c r="J16" s="423"/>
      <c r="K16" s="424"/>
      <c r="L16" s="422"/>
      <c r="M16" s="423"/>
      <c r="N16" s="423"/>
      <c r="O16" s="423"/>
      <c r="P16" s="424"/>
      <c r="Q16" s="179"/>
    </row>
    <row r="17" spans="1:17" s="692" customFormat="1" ht="14.25" customHeight="1">
      <c r="A17" s="341">
        <v>6</v>
      </c>
      <c r="B17" s="434" t="s">
        <v>15</v>
      </c>
      <c r="C17" s="416">
        <v>4864982</v>
      </c>
      <c r="D17" s="440" t="s">
        <v>12</v>
      </c>
      <c r="E17" s="406" t="s">
        <v>354</v>
      </c>
      <c r="F17" s="416">
        <v>-1000</v>
      </c>
      <c r="G17" s="425">
        <v>22955</v>
      </c>
      <c r="H17" s="342">
        <v>22945</v>
      </c>
      <c r="I17" s="426">
        <f>G17-H17</f>
        <v>10</v>
      </c>
      <c r="J17" s="426">
        <f t="shared" si="0"/>
        <v>-10000</v>
      </c>
      <c r="K17" s="431">
        <f t="shared" si="1"/>
        <v>-0.01</v>
      </c>
      <c r="L17" s="425">
        <v>17869</v>
      </c>
      <c r="M17" s="342">
        <v>17952</v>
      </c>
      <c r="N17" s="426">
        <f>L17-M17</f>
        <v>-83</v>
      </c>
      <c r="O17" s="426">
        <f t="shared" si="2"/>
        <v>83000</v>
      </c>
      <c r="P17" s="431">
        <f t="shared" si="3"/>
        <v>0.083</v>
      </c>
      <c r="Q17" s="701"/>
    </row>
    <row r="18" spans="1:17" s="692" customFormat="1" ht="13.5" customHeight="1">
      <c r="A18" s="341">
        <v>7</v>
      </c>
      <c r="B18" s="434" t="s">
        <v>16</v>
      </c>
      <c r="C18" s="416">
        <v>4864983</v>
      </c>
      <c r="D18" s="440" t="s">
        <v>12</v>
      </c>
      <c r="E18" s="406" t="s">
        <v>354</v>
      </c>
      <c r="F18" s="416">
        <v>-1000</v>
      </c>
      <c r="G18" s="425">
        <v>8225</v>
      </c>
      <c r="H18" s="342">
        <v>8220</v>
      </c>
      <c r="I18" s="426">
        <f>G18-H18</f>
        <v>5</v>
      </c>
      <c r="J18" s="426">
        <f t="shared" si="0"/>
        <v>-5000</v>
      </c>
      <c r="K18" s="431">
        <f t="shared" si="1"/>
        <v>-0.005</v>
      </c>
      <c r="L18" s="425">
        <v>11553</v>
      </c>
      <c r="M18" s="342">
        <v>11625</v>
      </c>
      <c r="N18" s="426">
        <f>L18-M18</f>
        <v>-72</v>
      </c>
      <c r="O18" s="426">
        <f t="shared" si="2"/>
        <v>72000</v>
      </c>
      <c r="P18" s="431">
        <f t="shared" si="3"/>
        <v>0.072</v>
      </c>
      <c r="Q18" s="701"/>
    </row>
    <row r="19" spans="1:17" s="692" customFormat="1" ht="14.25" customHeight="1">
      <c r="A19" s="341">
        <v>8</v>
      </c>
      <c r="B19" s="434" t="s">
        <v>22</v>
      </c>
      <c r="C19" s="416">
        <v>4864953</v>
      </c>
      <c r="D19" s="440" t="s">
        <v>12</v>
      </c>
      <c r="E19" s="406" t="s">
        <v>354</v>
      </c>
      <c r="F19" s="416">
        <v>-1250</v>
      </c>
      <c r="G19" s="425">
        <v>13440</v>
      </c>
      <c r="H19" s="342">
        <v>13469</v>
      </c>
      <c r="I19" s="426">
        <f>G19-H19</f>
        <v>-29</v>
      </c>
      <c r="J19" s="426">
        <f t="shared" si="0"/>
        <v>36250</v>
      </c>
      <c r="K19" s="431">
        <f t="shared" si="1"/>
        <v>0.03625</v>
      </c>
      <c r="L19" s="425">
        <v>993919</v>
      </c>
      <c r="M19" s="342">
        <v>994526</v>
      </c>
      <c r="N19" s="426">
        <f>L19-M19</f>
        <v>-607</v>
      </c>
      <c r="O19" s="426">
        <f t="shared" si="2"/>
        <v>758750</v>
      </c>
      <c r="P19" s="431">
        <f t="shared" si="3"/>
        <v>0.75875</v>
      </c>
      <c r="Q19" s="727"/>
    </row>
    <row r="20" spans="1:17" s="692" customFormat="1" ht="13.5" customHeight="1">
      <c r="A20" s="341">
        <v>9</v>
      </c>
      <c r="B20" s="434" t="s">
        <v>23</v>
      </c>
      <c r="C20" s="416">
        <v>4864984</v>
      </c>
      <c r="D20" s="440" t="s">
        <v>12</v>
      </c>
      <c r="E20" s="406" t="s">
        <v>354</v>
      </c>
      <c r="F20" s="416">
        <v>-1000</v>
      </c>
      <c r="G20" s="425">
        <v>741</v>
      </c>
      <c r="H20" s="342">
        <v>818</v>
      </c>
      <c r="I20" s="426">
        <f>G20-H20</f>
        <v>-77</v>
      </c>
      <c r="J20" s="426">
        <f t="shared" si="0"/>
        <v>77000</v>
      </c>
      <c r="K20" s="431">
        <f t="shared" si="1"/>
        <v>0.077</v>
      </c>
      <c r="L20" s="425">
        <v>983235</v>
      </c>
      <c r="M20" s="342">
        <v>983864</v>
      </c>
      <c r="N20" s="426">
        <f>L20-M20</f>
        <v>-629</v>
      </c>
      <c r="O20" s="426">
        <f t="shared" si="2"/>
        <v>629000</v>
      </c>
      <c r="P20" s="431">
        <f t="shared" si="3"/>
        <v>0.629</v>
      </c>
      <c r="Q20" s="701"/>
    </row>
    <row r="21" spans="1:17" ht="13.5" customHeight="1">
      <c r="A21" s="341"/>
      <c r="B21" s="435" t="s">
        <v>24</v>
      </c>
      <c r="C21" s="416"/>
      <c r="D21" s="441"/>
      <c r="E21" s="406"/>
      <c r="F21" s="416"/>
      <c r="G21" s="422"/>
      <c r="H21" s="423"/>
      <c r="I21" s="423"/>
      <c r="J21" s="423"/>
      <c r="K21" s="424"/>
      <c r="L21" s="422"/>
      <c r="M21" s="423"/>
      <c r="N21" s="423"/>
      <c r="O21" s="423"/>
      <c r="P21" s="424"/>
      <c r="Q21" s="179"/>
    </row>
    <row r="22" spans="1:17" s="692" customFormat="1" ht="15.75" customHeight="1">
      <c r="A22" s="341">
        <v>10</v>
      </c>
      <c r="B22" s="434" t="s">
        <v>15</v>
      </c>
      <c r="C22" s="416">
        <v>4864939</v>
      </c>
      <c r="D22" s="440" t="s">
        <v>12</v>
      </c>
      <c r="E22" s="406" t="s">
        <v>354</v>
      </c>
      <c r="F22" s="416">
        <v>-1000</v>
      </c>
      <c r="G22" s="425">
        <v>26311</v>
      </c>
      <c r="H22" s="426">
        <v>26395</v>
      </c>
      <c r="I22" s="426">
        <f>G22-H22</f>
        <v>-84</v>
      </c>
      <c r="J22" s="426">
        <f t="shared" si="0"/>
        <v>84000</v>
      </c>
      <c r="K22" s="431">
        <f t="shared" si="1"/>
        <v>0.084</v>
      </c>
      <c r="L22" s="425">
        <v>8832</v>
      </c>
      <c r="M22" s="426">
        <v>9031</v>
      </c>
      <c r="N22" s="426">
        <f>L22-M22</f>
        <v>-199</v>
      </c>
      <c r="O22" s="426">
        <f t="shared" si="2"/>
        <v>199000</v>
      </c>
      <c r="P22" s="431">
        <f t="shared" si="3"/>
        <v>0.199</v>
      </c>
      <c r="Q22" s="701"/>
    </row>
    <row r="23" spans="1:17" ht="15.75" customHeight="1">
      <c r="A23" s="341">
        <v>11</v>
      </c>
      <c r="B23" s="434" t="s">
        <v>25</v>
      </c>
      <c r="C23" s="416">
        <v>4864940</v>
      </c>
      <c r="D23" s="440" t="s">
        <v>12</v>
      </c>
      <c r="E23" s="406" t="s">
        <v>354</v>
      </c>
      <c r="F23" s="416">
        <v>-1000</v>
      </c>
      <c r="G23" s="422">
        <v>987330</v>
      </c>
      <c r="H23" s="423">
        <v>987537</v>
      </c>
      <c r="I23" s="423">
        <f>G23-H23</f>
        <v>-207</v>
      </c>
      <c r="J23" s="423">
        <f t="shared" si="0"/>
        <v>207000</v>
      </c>
      <c r="K23" s="424">
        <f t="shared" si="1"/>
        <v>0.207</v>
      </c>
      <c r="L23" s="422">
        <v>3194</v>
      </c>
      <c r="M23" s="423">
        <v>3213</v>
      </c>
      <c r="N23" s="423">
        <f>L23-M23</f>
        <v>-19</v>
      </c>
      <c r="O23" s="423">
        <f t="shared" si="2"/>
        <v>19000</v>
      </c>
      <c r="P23" s="424">
        <f t="shared" si="3"/>
        <v>0.019</v>
      </c>
      <c r="Q23" s="179"/>
    </row>
    <row r="24" spans="1:17" ht="16.5">
      <c r="A24" s="341">
        <v>12</v>
      </c>
      <c r="B24" s="434" t="s">
        <v>22</v>
      </c>
      <c r="C24" s="416">
        <v>5128410</v>
      </c>
      <c r="D24" s="440" t="s">
        <v>12</v>
      </c>
      <c r="E24" s="406" t="s">
        <v>354</v>
      </c>
      <c r="F24" s="416">
        <v>-1000</v>
      </c>
      <c r="G24" s="422">
        <v>986300</v>
      </c>
      <c r="H24" s="423">
        <v>986424</v>
      </c>
      <c r="I24" s="423">
        <f>G24-H24</f>
        <v>-124</v>
      </c>
      <c r="J24" s="423">
        <f t="shared" si="0"/>
        <v>124000</v>
      </c>
      <c r="K24" s="424">
        <f t="shared" si="1"/>
        <v>0.124</v>
      </c>
      <c r="L24" s="422">
        <v>997811</v>
      </c>
      <c r="M24" s="423">
        <v>998013</v>
      </c>
      <c r="N24" s="423">
        <f>L24-M24</f>
        <v>-202</v>
      </c>
      <c r="O24" s="423">
        <f t="shared" si="2"/>
        <v>202000</v>
      </c>
      <c r="P24" s="424">
        <f t="shared" si="3"/>
        <v>0.202</v>
      </c>
      <c r="Q24" s="583"/>
    </row>
    <row r="25" spans="1:17" ht="18.75" customHeight="1">
      <c r="A25" s="341">
        <v>13</v>
      </c>
      <c r="B25" s="434" t="s">
        <v>26</v>
      </c>
      <c r="C25" s="416">
        <v>4865060</v>
      </c>
      <c r="D25" s="440" t="s">
        <v>12</v>
      </c>
      <c r="E25" s="406" t="s">
        <v>354</v>
      </c>
      <c r="F25" s="416">
        <v>1000</v>
      </c>
      <c r="G25" s="422">
        <v>869526</v>
      </c>
      <c r="H25" s="423">
        <v>871207</v>
      </c>
      <c r="I25" s="423">
        <f>G25-H25</f>
        <v>-1681</v>
      </c>
      <c r="J25" s="423">
        <f t="shared" si="0"/>
        <v>-1681000</v>
      </c>
      <c r="K25" s="424">
        <f t="shared" si="1"/>
        <v>-1.681</v>
      </c>
      <c r="L25" s="422">
        <v>920488</v>
      </c>
      <c r="M25" s="423">
        <v>920488</v>
      </c>
      <c r="N25" s="423">
        <f>L25-M25</f>
        <v>0</v>
      </c>
      <c r="O25" s="423">
        <f t="shared" si="2"/>
        <v>0</v>
      </c>
      <c r="P25" s="424">
        <f t="shared" si="3"/>
        <v>0</v>
      </c>
      <c r="Q25" s="179"/>
    </row>
    <row r="26" spans="1:17" ht="12" customHeight="1">
      <c r="A26" s="341"/>
      <c r="B26" s="435" t="s">
        <v>27</v>
      </c>
      <c r="C26" s="416"/>
      <c r="D26" s="441"/>
      <c r="E26" s="406"/>
      <c r="F26" s="416"/>
      <c r="G26" s="422"/>
      <c r="H26" s="423"/>
      <c r="I26" s="423"/>
      <c r="J26" s="423"/>
      <c r="K26" s="424"/>
      <c r="L26" s="422"/>
      <c r="M26" s="423"/>
      <c r="N26" s="423"/>
      <c r="O26" s="423"/>
      <c r="P26" s="424"/>
      <c r="Q26" s="179"/>
    </row>
    <row r="27" spans="1:17" ht="15.75" customHeight="1">
      <c r="A27" s="341">
        <v>14</v>
      </c>
      <c r="B27" s="434" t="s">
        <v>15</v>
      </c>
      <c r="C27" s="416">
        <v>4865034</v>
      </c>
      <c r="D27" s="440" t="s">
        <v>12</v>
      </c>
      <c r="E27" s="406" t="s">
        <v>354</v>
      </c>
      <c r="F27" s="416">
        <v>-1000</v>
      </c>
      <c r="G27" s="422">
        <v>984438</v>
      </c>
      <c r="H27" s="423">
        <v>984431</v>
      </c>
      <c r="I27" s="423">
        <f>G27-H27</f>
        <v>7</v>
      </c>
      <c r="J27" s="423">
        <f t="shared" si="0"/>
        <v>-7000</v>
      </c>
      <c r="K27" s="424">
        <f t="shared" si="1"/>
        <v>-0.007</v>
      </c>
      <c r="L27" s="422">
        <v>16832</v>
      </c>
      <c r="M27" s="423">
        <v>16834</v>
      </c>
      <c r="N27" s="423">
        <f>L27-M27</f>
        <v>-2</v>
      </c>
      <c r="O27" s="423">
        <f t="shared" si="2"/>
        <v>2000</v>
      </c>
      <c r="P27" s="424">
        <f t="shared" si="3"/>
        <v>0.002</v>
      </c>
      <c r="Q27" s="179"/>
    </row>
    <row r="28" spans="1:17" ht="15.75" customHeight="1">
      <c r="A28" s="341">
        <v>15</v>
      </c>
      <c r="B28" s="434" t="s">
        <v>16</v>
      </c>
      <c r="C28" s="416">
        <v>4865035</v>
      </c>
      <c r="D28" s="440" t="s">
        <v>12</v>
      </c>
      <c r="E28" s="406" t="s">
        <v>354</v>
      </c>
      <c r="F28" s="416">
        <v>-1000</v>
      </c>
      <c r="G28" s="422">
        <v>658</v>
      </c>
      <c r="H28" s="423">
        <v>562</v>
      </c>
      <c r="I28" s="423">
        <f>G28-H28</f>
        <v>96</v>
      </c>
      <c r="J28" s="423">
        <f t="shared" si="0"/>
        <v>-96000</v>
      </c>
      <c r="K28" s="424">
        <f t="shared" si="1"/>
        <v>-0.096</v>
      </c>
      <c r="L28" s="422">
        <v>20151</v>
      </c>
      <c r="M28" s="423">
        <v>20151</v>
      </c>
      <c r="N28" s="423">
        <f>L28-M28</f>
        <v>0</v>
      </c>
      <c r="O28" s="423">
        <f t="shared" si="2"/>
        <v>0</v>
      </c>
      <c r="P28" s="424">
        <f t="shared" si="3"/>
        <v>0</v>
      </c>
      <c r="Q28" s="179"/>
    </row>
    <row r="29" spans="1:17" ht="15.75" customHeight="1">
      <c r="A29" s="341">
        <v>16</v>
      </c>
      <c r="B29" s="434" t="s">
        <v>17</v>
      </c>
      <c r="C29" s="416">
        <v>4865052</v>
      </c>
      <c r="D29" s="440" t="s">
        <v>12</v>
      </c>
      <c r="E29" s="406" t="s">
        <v>354</v>
      </c>
      <c r="F29" s="416">
        <v>-1000</v>
      </c>
      <c r="G29" s="422">
        <v>4812</v>
      </c>
      <c r="H29" s="423">
        <v>4667</v>
      </c>
      <c r="I29" s="423">
        <f>G29-H29</f>
        <v>145</v>
      </c>
      <c r="J29" s="423">
        <f t="shared" si="0"/>
        <v>-145000</v>
      </c>
      <c r="K29" s="424">
        <f t="shared" si="1"/>
        <v>-0.145</v>
      </c>
      <c r="L29" s="422">
        <v>999980</v>
      </c>
      <c r="M29" s="423">
        <v>999980</v>
      </c>
      <c r="N29" s="423">
        <f>L29-M29</f>
        <v>0</v>
      </c>
      <c r="O29" s="423">
        <f t="shared" si="2"/>
        <v>0</v>
      </c>
      <c r="P29" s="424">
        <f t="shared" si="3"/>
        <v>0</v>
      </c>
      <c r="Q29" s="179"/>
    </row>
    <row r="30" spans="1:17" ht="12" customHeight="1">
      <c r="A30" s="341"/>
      <c r="B30" s="435" t="s">
        <v>28</v>
      </c>
      <c r="C30" s="416"/>
      <c r="D30" s="441"/>
      <c r="E30" s="406"/>
      <c r="F30" s="416"/>
      <c r="G30" s="422"/>
      <c r="H30" s="423"/>
      <c r="I30" s="423"/>
      <c r="J30" s="423"/>
      <c r="K30" s="424"/>
      <c r="L30" s="422"/>
      <c r="M30" s="423"/>
      <c r="N30" s="423"/>
      <c r="O30" s="423"/>
      <c r="P30" s="424"/>
      <c r="Q30" s="179"/>
    </row>
    <row r="31" spans="1:17" s="692" customFormat="1" ht="15.75" customHeight="1">
      <c r="A31" s="341">
        <v>17</v>
      </c>
      <c r="B31" s="434" t="s">
        <v>29</v>
      </c>
      <c r="C31" s="416">
        <v>4864800</v>
      </c>
      <c r="D31" s="440" t="s">
        <v>12</v>
      </c>
      <c r="E31" s="406" t="s">
        <v>354</v>
      </c>
      <c r="F31" s="416">
        <v>200</v>
      </c>
      <c r="G31" s="425">
        <v>999998</v>
      </c>
      <c r="H31" s="426">
        <v>999998</v>
      </c>
      <c r="I31" s="426">
        <f aca="true" t="shared" si="4" ref="I31:I36">G31-H31</f>
        <v>0</v>
      </c>
      <c r="J31" s="426">
        <f t="shared" si="0"/>
        <v>0</v>
      </c>
      <c r="K31" s="431">
        <f t="shared" si="1"/>
        <v>0</v>
      </c>
      <c r="L31" s="425">
        <v>985182</v>
      </c>
      <c r="M31" s="426">
        <v>986325</v>
      </c>
      <c r="N31" s="426">
        <f aca="true" t="shared" si="5" ref="N31:N36">L31-M31</f>
        <v>-1143</v>
      </c>
      <c r="O31" s="426">
        <f t="shared" si="2"/>
        <v>-228600</v>
      </c>
      <c r="P31" s="431">
        <f t="shared" si="3"/>
        <v>-0.2286</v>
      </c>
      <c r="Q31" s="705"/>
    </row>
    <row r="32" spans="1:17" s="692" customFormat="1" ht="15.75" customHeight="1">
      <c r="A32" s="341">
        <v>18</v>
      </c>
      <c r="B32" s="434" t="s">
        <v>30</v>
      </c>
      <c r="C32" s="416">
        <v>4864887</v>
      </c>
      <c r="D32" s="440" t="s">
        <v>12</v>
      </c>
      <c r="E32" s="406" t="s">
        <v>354</v>
      </c>
      <c r="F32" s="416">
        <v>1000</v>
      </c>
      <c r="G32" s="425">
        <v>713</v>
      </c>
      <c r="H32" s="426">
        <v>713</v>
      </c>
      <c r="I32" s="426">
        <f t="shared" si="4"/>
        <v>0</v>
      </c>
      <c r="J32" s="426">
        <f t="shared" si="0"/>
        <v>0</v>
      </c>
      <c r="K32" s="431">
        <f t="shared" si="1"/>
        <v>0</v>
      </c>
      <c r="L32" s="425">
        <v>29429</v>
      </c>
      <c r="M32" s="426">
        <v>29437</v>
      </c>
      <c r="N32" s="426">
        <f t="shared" si="5"/>
        <v>-8</v>
      </c>
      <c r="O32" s="426">
        <f t="shared" si="2"/>
        <v>-8000</v>
      </c>
      <c r="P32" s="431">
        <f t="shared" si="3"/>
        <v>-0.008</v>
      </c>
      <c r="Q32" s="701"/>
    </row>
    <row r="33" spans="1:17" s="692" customFormat="1" ht="15.75" customHeight="1">
      <c r="A33" s="341">
        <v>19</v>
      </c>
      <c r="B33" s="434" t="s">
        <v>31</v>
      </c>
      <c r="C33" s="416">
        <v>4864798</v>
      </c>
      <c r="D33" s="440" t="s">
        <v>12</v>
      </c>
      <c r="E33" s="406" t="s">
        <v>354</v>
      </c>
      <c r="F33" s="416">
        <v>100</v>
      </c>
      <c r="G33" s="425">
        <v>5578</v>
      </c>
      <c r="H33" s="426">
        <v>5578</v>
      </c>
      <c r="I33" s="426">
        <f t="shared" si="4"/>
        <v>0</v>
      </c>
      <c r="J33" s="426">
        <f t="shared" si="0"/>
        <v>0</v>
      </c>
      <c r="K33" s="431">
        <f t="shared" si="1"/>
        <v>0</v>
      </c>
      <c r="L33" s="425">
        <v>162405</v>
      </c>
      <c r="M33" s="426">
        <v>161721</v>
      </c>
      <c r="N33" s="426">
        <f t="shared" si="5"/>
        <v>684</v>
      </c>
      <c r="O33" s="426">
        <f t="shared" si="2"/>
        <v>68400</v>
      </c>
      <c r="P33" s="431">
        <f t="shared" si="3"/>
        <v>0.0684</v>
      </c>
      <c r="Q33" s="701"/>
    </row>
    <row r="34" spans="1:17" s="692" customFormat="1" ht="15.75" customHeight="1">
      <c r="A34" s="341">
        <v>20</v>
      </c>
      <c r="B34" s="434" t="s">
        <v>32</v>
      </c>
      <c r="C34" s="416">
        <v>4864799</v>
      </c>
      <c r="D34" s="440" t="s">
        <v>12</v>
      </c>
      <c r="E34" s="406" t="s">
        <v>354</v>
      </c>
      <c r="F34" s="416">
        <v>100</v>
      </c>
      <c r="G34" s="425">
        <v>33052</v>
      </c>
      <c r="H34" s="426">
        <v>32984</v>
      </c>
      <c r="I34" s="426">
        <f t="shared" si="4"/>
        <v>68</v>
      </c>
      <c r="J34" s="426">
        <f t="shared" si="0"/>
        <v>6800</v>
      </c>
      <c r="K34" s="431">
        <f t="shared" si="1"/>
        <v>0.0068</v>
      </c>
      <c r="L34" s="425">
        <v>242888</v>
      </c>
      <c r="M34" s="426">
        <v>241027</v>
      </c>
      <c r="N34" s="426">
        <f t="shared" si="5"/>
        <v>1861</v>
      </c>
      <c r="O34" s="426">
        <f t="shared" si="2"/>
        <v>186100</v>
      </c>
      <c r="P34" s="431">
        <f t="shared" si="3"/>
        <v>0.1861</v>
      </c>
      <c r="Q34" s="701"/>
    </row>
    <row r="35" spans="1:17" s="692" customFormat="1" ht="15.75" customHeight="1">
      <c r="A35" s="341">
        <v>21</v>
      </c>
      <c r="B35" s="434" t="s">
        <v>33</v>
      </c>
      <c r="C35" s="416">
        <v>4864888</v>
      </c>
      <c r="D35" s="440" t="s">
        <v>12</v>
      </c>
      <c r="E35" s="406" t="s">
        <v>354</v>
      </c>
      <c r="F35" s="416">
        <v>1000</v>
      </c>
      <c r="G35" s="425">
        <v>996478</v>
      </c>
      <c r="H35" s="426">
        <v>996478</v>
      </c>
      <c r="I35" s="426">
        <f t="shared" si="4"/>
        <v>0</v>
      </c>
      <c r="J35" s="426">
        <f t="shared" si="0"/>
        <v>0</v>
      </c>
      <c r="K35" s="431">
        <f t="shared" si="1"/>
        <v>0</v>
      </c>
      <c r="L35" s="425">
        <v>2861</v>
      </c>
      <c r="M35" s="426">
        <v>3463</v>
      </c>
      <c r="N35" s="426">
        <f t="shared" si="5"/>
        <v>-602</v>
      </c>
      <c r="O35" s="426">
        <f t="shared" si="2"/>
        <v>-602000</v>
      </c>
      <c r="P35" s="431">
        <f t="shared" si="3"/>
        <v>-0.602</v>
      </c>
      <c r="Q35" s="701"/>
    </row>
    <row r="36" spans="1:17" s="692" customFormat="1" ht="21" customHeight="1">
      <c r="A36" s="341">
        <v>22</v>
      </c>
      <c r="B36" s="434" t="s">
        <v>382</v>
      </c>
      <c r="C36" s="416">
        <v>5128402</v>
      </c>
      <c r="D36" s="440" t="s">
        <v>12</v>
      </c>
      <c r="E36" s="406" t="s">
        <v>354</v>
      </c>
      <c r="F36" s="416">
        <v>1000</v>
      </c>
      <c r="G36" s="425">
        <v>557</v>
      </c>
      <c r="H36" s="426">
        <v>557</v>
      </c>
      <c r="I36" s="426">
        <f t="shared" si="4"/>
        <v>0</v>
      </c>
      <c r="J36" s="426">
        <f t="shared" si="0"/>
        <v>0</v>
      </c>
      <c r="K36" s="431">
        <f t="shared" si="1"/>
        <v>0</v>
      </c>
      <c r="L36" s="425">
        <v>7251</v>
      </c>
      <c r="M36" s="426">
        <v>8122</v>
      </c>
      <c r="N36" s="426">
        <f t="shared" si="5"/>
        <v>-871</v>
      </c>
      <c r="O36" s="426">
        <f t="shared" si="2"/>
        <v>-871000</v>
      </c>
      <c r="P36" s="431">
        <f t="shared" si="3"/>
        <v>-0.871</v>
      </c>
      <c r="Q36" s="727"/>
    </row>
    <row r="37" spans="1:17" s="692" customFormat="1" ht="21" customHeight="1">
      <c r="A37" s="341">
        <v>23</v>
      </c>
      <c r="B37" s="434" t="s">
        <v>422</v>
      </c>
      <c r="C37" s="416">
        <v>4864852</v>
      </c>
      <c r="D37" s="440" t="s">
        <v>12</v>
      </c>
      <c r="E37" s="406" t="s">
        <v>354</v>
      </c>
      <c r="F37" s="416">
        <v>1000</v>
      </c>
      <c r="G37" s="425">
        <v>999846</v>
      </c>
      <c r="H37" s="342">
        <v>999816</v>
      </c>
      <c r="I37" s="426">
        <f>G37-H37</f>
        <v>30</v>
      </c>
      <c r="J37" s="426">
        <f>$F37*I37</f>
        <v>30000</v>
      </c>
      <c r="K37" s="431">
        <f>J37/1000000</f>
        <v>0.03</v>
      </c>
      <c r="L37" s="425">
        <v>14</v>
      </c>
      <c r="M37" s="426">
        <v>0</v>
      </c>
      <c r="N37" s="426">
        <f>L37-M37</f>
        <v>14</v>
      </c>
      <c r="O37" s="426">
        <f>$F37*N37</f>
        <v>14000</v>
      </c>
      <c r="P37" s="431">
        <f>O37/1000000</f>
        <v>0.014</v>
      </c>
      <c r="Q37" s="727"/>
    </row>
    <row r="38" spans="1:17" ht="14.25" customHeight="1">
      <c r="A38" s="341"/>
      <c r="B38" s="436" t="s">
        <v>34</v>
      </c>
      <c r="C38" s="416"/>
      <c r="D38" s="440"/>
      <c r="E38" s="406"/>
      <c r="F38" s="416"/>
      <c r="G38" s="422"/>
      <c r="H38" s="423"/>
      <c r="I38" s="423"/>
      <c r="J38" s="423"/>
      <c r="K38" s="424"/>
      <c r="L38" s="422"/>
      <c r="M38" s="423"/>
      <c r="N38" s="423"/>
      <c r="O38" s="423"/>
      <c r="P38" s="424"/>
      <c r="Q38" s="179"/>
    </row>
    <row r="39" spans="1:17" s="692" customFormat="1" ht="15.75" customHeight="1">
      <c r="A39" s="341">
        <v>24</v>
      </c>
      <c r="B39" s="434" t="s">
        <v>379</v>
      </c>
      <c r="C39" s="416">
        <v>4865057</v>
      </c>
      <c r="D39" s="440" t="s">
        <v>12</v>
      </c>
      <c r="E39" s="406" t="s">
        <v>354</v>
      </c>
      <c r="F39" s="416">
        <v>1000</v>
      </c>
      <c r="G39" s="425">
        <v>634699</v>
      </c>
      <c r="H39" s="426">
        <v>634706</v>
      </c>
      <c r="I39" s="426">
        <f>G39-H39</f>
        <v>-7</v>
      </c>
      <c r="J39" s="426">
        <f t="shared" si="0"/>
        <v>-7000</v>
      </c>
      <c r="K39" s="431">
        <f t="shared" si="1"/>
        <v>-0.007</v>
      </c>
      <c r="L39" s="425">
        <v>797369</v>
      </c>
      <c r="M39" s="426">
        <v>797618</v>
      </c>
      <c r="N39" s="426">
        <f>L39-M39</f>
        <v>-249</v>
      </c>
      <c r="O39" s="426">
        <f t="shared" si="2"/>
        <v>-249000</v>
      </c>
      <c r="P39" s="431">
        <f t="shared" si="3"/>
        <v>-0.249</v>
      </c>
      <c r="Q39" s="727"/>
    </row>
    <row r="40" spans="1:17" s="692" customFormat="1" ht="15.75" customHeight="1">
      <c r="A40" s="341">
        <v>25</v>
      </c>
      <c r="B40" s="434" t="s">
        <v>380</v>
      </c>
      <c r="C40" s="416">
        <v>4865058</v>
      </c>
      <c r="D40" s="440" t="s">
        <v>12</v>
      </c>
      <c r="E40" s="406" t="s">
        <v>354</v>
      </c>
      <c r="F40" s="416">
        <v>1000</v>
      </c>
      <c r="G40" s="425">
        <v>640671</v>
      </c>
      <c r="H40" s="426">
        <v>640802</v>
      </c>
      <c r="I40" s="426">
        <f>G40-H40</f>
        <v>-131</v>
      </c>
      <c r="J40" s="426">
        <f t="shared" si="0"/>
        <v>-131000</v>
      </c>
      <c r="K40" s="431">
        <f t="shared" si="1"/>
        <v>-0.131</v>
      </c>
      <c r="L40" s="425">
        <v>830683</v>
      </c>
      <c r="M40" s="426">
        <v>830705</v>
      </c>
      <c r="N40" s="426">
        <f>L40-M40</f>
        <v>-22</v>
      </c>
      <c r="O40" s="426">
        <f t="shared" si="2"/>
        <v>-22000</v>
      </c>
      <c r="P40" s="431">
        <f t="shared" si="3"/>
        <v>-0.022</v>
      </c>
      <c r="Q40" s="727"/>
    </row>
    <row r="41" spans="1:17" s="692" customFormat="1" ht="15.75" customHeight="1">
      <c r="A41" s="341">
        <v>26</v>
      </c>
      <c r="B41" s="434" t="s">
        <v>35</v>
      </c>
      <c r="C41" s="416">
        <v>4864902</v>
      </c>
      <c r="D41" s="440" t="s">
        <v>12</v>
      </c>
      <c r="E41" s="406" t="s">
        <v>354</v>
      </c>
      <c r="F41" s="416">
        <v>400</v>
      </c>
      <c r="G41" s="341">
        <v>4488</v>
      </c>
      <c r="H41" s="342">
        <v>4616</v>
      </c>
      <c r="I41" s="342">
        <f>G41-H41</f>
        <v>-128</v>
      </c>
      <c r="J41" s="342">
        <f t="shared" si="0"/>
        <v>-51200</v>
      </c>
      <c r="K41" s="698">
        <f t="shared" si="1"/>
        <v>-0.0512</v>
      </c>
      <c r="L41" s="341">
        <v>999501</v>
      </c>
      <c r="M41" s="342">
        <v>999657</v>
      </c>
      <c r="N41" s="342">
        <f>L41-M41</f>
        <v>-156</v>
      </c>
      <c r="O41" s="342">
        <f t="shared" si="2"/>
        <v>-62400</v>
      </c>
      <c r="P41" s="698">
        <f t="shared" si="3"/>
        <v>-0.0624</v>
      </c>
      <c r="Q41" s="704"/>
    </row>
    <row r="42" spans="1:17" s="692" customFormat="1" ht="15.75" customHeight="1">
      <c r="A42" s="341">
        <v>27</v>
      </c>
      <c r="B42" s="434" t="s">
        <v>36</v>
      </c>
      <c r="C42" s="416">
        <v>5128405</v>
      </c>
      <c r="D42" s="440" t="s">
        <v>12</v>
      </c>
      <c r="E42" s="406" t="s">
        <v>354</v>
      </c>
      <c r="F42" s="416">
        <v>500</v>
      </c>
      <c r="G42" s="425">
        <v>4010</v>
      </c>
      <c r="H42" s="426">
        <v>4003</v>
      </c>
      <c r="I42" s="426">
        <f>G42-H42</f>
        <v>7</v>
      </c>
      <c r="J42" s="426">
        <f t="shared" si="0"/>
        <v>3500</v>
      </c>
      <c r="K42" s="431">
        <f t="shared" si="1"/>
        <v>0.0035</v>
      </c>
      <c r="L42" s="425">
        <v>4101</v>
      </c>
      <c r="M42" s="426">
        <v>4265</v>
      </c>
      <c r="N42" s="426">
        <f>L42-M42</f>
        <v>-164</v>
      </c>
      <c r="O42" s="426">
        <f t="shared" si="2"/>
        <v>-82000</v>
      </c>
      <c r="P42" s="431">
        <f t="shared" si="3"/>
        <v>-0.082</v>
      </c>
      <c r="Q42" s="701"/>
    </row>
    <row r="43" spans="1:17" ht="16.5" customHeight="1">
      <c r="A43" s="341"/>
      <c r="B43" s="435" t="s">
        <v>37</v>
      </c>
      <c r="C43" s="416"/>
      <c r="D43" s="441"/>
      <c r="E43" s="406"/>
      <c r="F43" s="416"/>
      <c r="G43" s="422"/>
      <c r="H43" s="423"/>
      <c r="I43" s="423"/>
      <c r="J43" s="423"/>
      <c r="K43" s="424"/>
      <c r="L43" s="422"/>
      <c r="M43" s="423"/>
      <c r="N43" s="423"/>
      <c r="O43" s="423"/>
      <c r="P43" s="424"/>
      <c r="Q43" s="179"/>
    </row>
    <row r="44" spans="1:17" s="692" customFormat="1" ht="15" customHeight="1">
      <c r="A44" s="341">
        <v>28</v>
      </c>
      <c r="B44" s="434" t="s">
        <v>38</v>
      </c>
      <c r="C44" s="416">
        <v>4865054</v>
      </c>
      <c r="D44" s="440" t="s">
        <v>12</v>
      </c>
      <c r="E44" s="406" t="s">
        <v>354</v>
      </c>
      <c r="F44" s="416">
        <v>-1000</v>
      </c>
      <c r="G44" s="425">
        <v>23505</v>
      </c>
      <c r="H44" s="426">
        <v>23302</v>
      </c>
      <c r="I44" s="426">
        <f>G44-H44</f>
        <v>203</v>
      </c>
      <c r="J44" s="426">
        <f t="shared" si="0"/>
        <v>-203000</v>
      </c>
      <c r="K44" s="431">
        <f t="shared" si="1"/>
        <v>-0.203</v>
      </c>
      <c r="L44" s="425">
        <v>981069</v>
      </c>
      <c r="M44" s="426">
        <v>981108</v>
      </c>
      <c r="N44" s="426">
        <f>L44-M44</f>
        <v>-39</v>
      </c>
      <c r="O44" s="426">
        <f t="shared" si="2"/>
        <v>39000</v>
      </c>
      <c r="P44" s="431">
        <f t="shared" si="3"/>
        <v>0.039</v>
      </c>
      <c r="Q44" s="701"/>
    </row>
    <row r="45" spans="1:17" s="692" customFormat="1" ht="13.5" customHeight="1">
      <c r="A45" s="341">
        <v>29</v>
      </c>
      <c r="B45" s="434" t="s">
        <v>16</v>
      </c>
      <c r="C45" s="416">
        <v>4865036</v>
      </c>
      <c r="D45" s="440" t="s">
        <v>12</v>
      </c>
      <c r="E45" s="406" t="s">
        <v>354</v>
      </c>
      <c r="F45" s="416">
        <v>-1000</v>
      </c>
      <c r="G45" s="341">
        <v>7185</v>
      </c>
      <c r="H45" s="426">
        <v>7222</v>
      </c>
      <c r="I45" s="342">
        <f>G45-H45</f>
        <v>-37</v>
      </c>
      <c r="J45" s="342">
        <f t="shared" si="0"/>
        <v>37000</v>
      </c>
      <c r="K45" s="698">
        <f t="shared" si="1"/>
        <v>0.037</v>
      </c>
      <c r="L45" s="341">
        <v>997510</v>
      </c>
      <c r="M45" s="426">
        <v>999384</v>
      </c>
      <c r="N45" s="342">
        <f>L45-M45</f>
        <v>-1874</v>
      </c>
      <c r="O45" s="342">
        <f t="shared" si="2"/>
        <v>1874000</v>
      </c>
      <c r="P45" s="698">
        <f t="shared" si="3"/>
        <v>1.874</v>
      </c>
      <c r="Q45" s="695"/>
    </row>
    <row r="46" spans="2:17" ht="14.25" customHeight="1">
      <c r="B46" s="435" t="s">
        <v>39</v>
      </c>
      <c r="C46" s="416"/>
      <c r="D46" s="441"/>
      <c r="E46" s="406"/>
      <c r="F46" s="416"/>
      <c r="G46" s="422"/>
      <c r="H46" s="423"/>
      <c r="I46" s="423"/>
      <c r="J46" s="423"/>
      <c r="K46" s="424"/>
      <c r="L46" s="422"/>
      <c r="M46" s="423"/>
      <c r="N46" s="423"/>
      <c r="O46" s="423"/>
      <c r="P46" s="424"/>
      <c r="Q46" s="179"/>
    </row>
    <row r="47" spans="1:17" ht="15.75" customHeight="1">
      <c r="A47" s="341">
        <v>30</v>
      </c>
      <c r="B47" s="434" t="s">
        <v>40</v>
      </c>
      <c r="C47" s="416">
        <v>4865056</v>
      </c>
      <c r="D47" s="440" t="s">
        <v>12</v>
      </c>
      <c r="E47" s="406" t="s">
        <v>354</v>
      </c>
      <c r="F47" s="416">
        <v>-1000</v>
      </c>
      <c r="G47" s="422">
        <v>6762</v>
      </c>
      <c r="H47" s="423">
        <v>6608</v>
      </c>
      <c r="I47" s="423">
        <f>G47-H47</f>
        <v>154</v>
      </c>
      <c r="J47" s="423">
        <f t="shared" si="0"/>
        <v>-154000</v>
      </c>
      <c r="K47" s="424">
        <f t="shared" si="1"/>
        <v>-0.154</v>
      </c>
      <c r="L47" s="422">
        <v>924227</v>
      </c>
      <c r="M47" s="423">
        <v>924246</v>
      </c>
      <c r="N47" s="423">
        <f>L47-M47</f>
        <v>-19</v>
      </c>
      <c r="O47" s="423">
        <f t="shared" si="2"/>
        <v>19000</v>
      </c>
      <c r="P47" s="424">
        <f t="shared" si="3"/>
        <v>0.019</v>
      </c>
      <c r="Q47" s="179"/>
    </row>
    <row r="48" spans="1:17" ht="15.75" customHeight="1">
      <c r="A48" s="341"/>
      <c r="B48" s="435" t="s">
        <v>390</v>
      </c>
      <c r="C48" s="416"/>
      <c r="D48" s="440"/>
      <c r="E48" s="406"/>
      <c r="F48" s="416"/>
      <c r="G48" s="422"/>
      <c r="H48" s="423"/>
      <c r="I48" s="423"/>
      <c r="J48" s="423"/>
      <c r="K48" s="424"/>
      <c r="L48" s="422"/>
      <c r="M48" s="423"/>
      <c r="N48" s="423"/>
      <c r="O48" s="423"/>
      <c r="P48" s="424"/>
      <c r="Q48" s="179"/>
    </row>
    <row r="49" spans="1:17" s="692" customFormat="1" ht="18.75" customHeight="1">
      <c r="A49" s="341">
        <v>31</v>
      </c>
      <c r="B49" s="434" t="s">
        <v>397</v>
      </c>
      <c r="C49" s="416">
        <v>4865049</v>
      </c>
      <c r="D49" s="440" t="s">
        <v>12</v>
      </c>
      <c r="E49" s="406" t="s">
        <v>354</v>
      </c>
      <c r="F49" s="416">
        <v>-1000</v>
      </c>
      <c r="G49" s="425">
        <v>12704</v>
      </c>
      <c r="H49" s="426">
        <v>12704</v>
      </c>
      <c r="I49" s="426">
        <f>G49-H49</f>
        <v>0</v>
      </c>
      <c r="J49" s="426">
        <f t="shared" si="0"/>
        <v>0</v>
      </c>
      <c r="K49" s="431">
        <f t="shared" si="1"/>
        <v>0</v>
      </c>
      <c r="L49" s="425">
        <v>999027</v>
      </c>
      <c r="M49" s="426">
        <v>999027</v>
      </c>
      <c r="N49" s="426">
        <f>L49-M49</f>
        <v>0</v>
      </c>
      <c r="O49" s="426">
        <f t="shared" si="2"/>
        <v>0</v>
      </c>
      <c r="P49" s="431">
        <f t="shared" si="3"/>
        <v>0</v>
      </c>
      <c r="Q49" s="765"/>
    </row>
    <row r="50" spans="1:17" s="692" customFormat="1" ht="13.5" customHeight="1">
      <c r="A50" s="341"/>
      <c r="B50" s="434"/>
      <c r="C50" s="416"/>
      <c r="D50" s="440"/>
      <c r="E50" s="406"/>
      <c r="F50" s="416"/>
      <c r="G50" s="425"/>
      <c r="H50" s="426"/>
      <c r="I50" s="426"/>
      <c r="J50" s="426"/>
      <c r="K50" s="431">
        <v>-0.019</v>
      </c>
      <c r="L50" s="425"/>
      <c r="M50" s="426"/>
      <c r="N50" s="426"/>
      <c r="O50" s="426"/>
      <c r="P50" s="431">
        <v>0.106</v>
      </c>
      <c r="Q50" s="766" t="s">
        <v>447</v>
      </c>
    </row>
    <row r="51" spans="1:17" s="692" customFormat="1" ht="16.5" customHeight="1">
      <c r="A51" s="341"/>
      <c r="B51" s="434" t="s">
        <v>397</v>
      </c>
      <c r="C51" s="416">
        <v>4864992</v>
      </c>
      <c r="D51" s="440" t="s">
        <v>12</v>
      </c>
      <c r="E51" s="406" t="s">
        <v>354</v>
      </c>
      <c r="F51" s="416">
        <v>-1000</v>
      </c>
      <c r="G51" s="425">
        <v>39</v>
      </c>
      <c r="H51" s="426">
        <v>0</v>
      </c>
      <c r="I51" s="426">
        <f>G51-H51</f>
        <v>39</v>
      </c>
      <c r="J51" s="426">
        <f>$F51*I51</f>
        <v>-39000</v>
      </c>
      <c r="K51" s="431">
        <f>J51/1000000</f>
        <v>-0.039</v>
      </c>
      <c r="L51" s="425">
        <v>999788</v>
      </c>
      <c r="M51" s="426">
        <v>1000000</v>
      </c>
      <c r="N51" s="426">
        <f>L51-M51</f>
        <v>-212</v>
      </c>
      <c r="O51" s="426">
        <f>$F51*N51</f>
        <v>212000</v>
      </c>
      <c r="P51" s="431">
        <f>O51/1000000</f>
        <v>0.212</v>
      </c>
      <c r="Q51" s="764" t="s">
        <v>424</v>
      </c>
    </row>
    <row r="52" spans="1:17" s="692" customFormat="1" ht="15.75" customHeight="1">
      <c r="A52" s="341">
        <v>32</v>
      </c>
      <c r="B52" s="434" t="s">
        <v>391</v>
      </c>
      <c r="C52" s="416">
        <v>4865022</v>
      </c>
      <c r="D52" s="440" t="s">
        <v>12</v>
      </c>
      <c r="E52" s="406" t="s">
        <v>354</v>
      </c>
      <c r="F52" s="416">
        <v>-1000</v>
      </c>
      <c r="G52" s="425">
        <v>73172</v>
      </c>
      <c r="H52" s="426">
        <v>73172</v>
      </c>
      <c r="I52" s="426">
        <f>G52-H52</f>
        <v>0</v>
      </c>
      <c r="J52" s="426">
        <f t="shared" si="0"/>
        <v>0</v>
      </c>
      <c r="K52" s="431">
        <f t="shared" si="1"/>
        <v>0</v>
      </c>
      <c r="L52" s="425">
        <v>2603</v>
      </c>
      <c r="M52" s="426">
        <v>2603</v>
      </c>
      <c r="N52" s="426">
        <f>L52-M52</f>
        <v>0</v>
      </c>
      <c r="O52" s="426">
        <f t="shared" si="2"/>
        <v>0</v>
      </c>
      <c r="P52" s="431">
        <f t="shared" si="3"/>
        <v>0</v>
      </c>
      <c r="Q52" s="705"/>
    </row>
    <row r="53" spans="1:17" s="692" customFormat="1" ht="12" customHeight="1">
      <c r="A53" s="341"/>
      <c r="B53" s="434"/>
      <c r="C53" s="416"/>
      <c r="D53" s="440"/>
      <c r="E53" s="406"/>
      <c r="F53" s="416"/>
      <c r="G53" s="425"/>
      <c r="H53" s="426"/>
      <c r="I53" s="426"/>
      <c r="J53" s="426"/>
      <c r="K53" s="431">
        <v>-0.032</v>
      </c>
      <c r="L53" s="425"/>
      <c r="M53" s="426"/>
      <c r="N53" s="426"/>
      <c r="O53" s="426"/>
      <c r="P53" s="431">
        <v>-0.118</v>
      </c>
      <c r="Q53" s="766" t="s">
        <v>448</v>
      </c>
    </row>
    <row r="54" spans="1:17" s="692" customFormat="1" ht="15.75" customHeight="1">
      <c r="A54" s="341"/>
      <c r="B54" s="434" t="s">
        <v>391</v>
      </c>
      <c r="C54" s="416">
        <v>4864981</v>
      </c>
      <c r="D54" s="440" t="s">
        <v>12</v>
      </c>
      <c r="E54" s="406" t="s">
        <v>354</v>
      </c>
      <c r="F54" s="416">
        <v>-1000</v>
      </c>
      <c r="G54" s="425">
        <v>39</v>
      </c>
      <c r="H54" s="426">
        <v>0</v>
      </c>
      <c r="I54" s="426">
        <f>G54-H54</f>
        <v>39</v>
      </c>
      <c r="J54" s="426">
        <f>$F54*I54</f>
        <v>-39000</v>
      </c>
      <c r="K54" s="431">
        <f>J54/1000000</f>
        <v>-0.039</v>
      </c>
      <c r="L54" s="425">
        <v>144</v>
      </c>
      <c r="M54" s="426">
        <v>0</v>
      </c>
      <c r="N54" s="426">
        <f>L54-M54</f>
        <v>144</v>
      </c>
      <c r="O54" s="426">
        <f>$F54*N54</f>
        <v>-144000</v>
      </c>
      <c r="P54" s="431">
        <f>O54/1000000</f>
        <v>-0.144</v>
      </c>
      <c r="Q54" s="764" t="s">
        <v>427</v>
      </c>
    </row>
    <row r="55" spans="1:17" ht="12" customHeight="1">
      <c r="A55" s="341"/>
      <c r="B55" s="436" t="s">
        <v>411</v>
      </c>
      <c r="C55" s="416"/>
      <c r="D55" s="440"/>
      <c r="E55" s="406"/>
      <c r="F55" s="416"/>
      <c r="G55" s="422"/>
      <c r="H55" s="423"/>
      <c r="I55" s="423"/>
      <c r="J55" s="423"/>
      <c r="K55" s="424"/>
      <c r="L55" s="422"/>
      <c r="M55" s="423"/>
      <c r="N55" s="423"/>
      <c r="O55" s="423"/>
      <c r="P55" s="424"/>
      <c r="Q55" s="552"/>
    </row>
    <row r="56" spans="1:17" s="692" customFormat="1" ht="15.75" customHeight="1">
      <c r="A56" s="341">
        <v>33</v>
      </c>
      <c r="B56" s="434" t="s">
        <v>15</v>
      </c>
      <c r="C56" s="416">
        <v>5128463</v>
      </c>
      <c r="D56" s="440" t="s">
        <v>12</v>
      </c>
      <c r="E56" s="406" t="s">
        <v>354</v>
      </c>
      <c r="F56" s="416">
        <v>-1000</v>
      </c>
      <c r="G56" s="425">
        <v>3107</v>
      </c>
      <c r="H56" s="426">
        <v>3251</v>
      </c>
      <c r="I56" s="426">
        <f>G56-H56</f>
        <v>-144</v>
      </c>
      <c r="J56" s="426">
        <f>$F56*I56</f>
        <v>144000</v>
      </c>
      <c r="K56" s="431">
        <f>J56/1000000</f>
        <v>0.144</v>
      </c>
      <c r="L56" s="425">
        <v>998720</v>
      </c>
      <c r="M56" s="426">
        <v>998731</v>
      </c>
      <c r="N56" s="426">
        <f>L56-M56</f>
        <v>-11</v>
      </c>
      <c r="O56" s="426">
        <f>$F56*N56</f>
        <v>11000</v>
      </c>
      <c r="P56" s="431">
        <f>O56/1000000</f>
        <v>0.011</v>
      </c>
      <c r="Q56" s="705"/>
    </row>
    <row r="57" spans="1:17" ht="22.5" customHeight="1">
      <c r="A57" s="341">
        <v>34</v>
      </c>
      <c r="B57" s="434" t="s">
        <v>16</v>
      </c>
      <c r="C57" s="416">
        <v>5128456</v>
      </c>
      <c r="D57" s="440" t="s">
        <v>12</v>
      </c>
      <c r="E57" s="406" t="s">
        <v>354</v>
      </c>
      <c r="F57" s="416">
        <v>-1000</v>
      </c>
      <c r="G57" s="425">
        <v>3309</v>
      </c>
      <c r="H57" s="342">
        <v>3309</v>
      </c>
      <c r="I57" s="426">
        <f>G57-H57</f>
        <v>0</v>
      </c>
      <c r="J57" s="426">
        <f>$F57*I57</f>
        <v>0</v>
      </c>
      <c r="K57" s="431">
        <f>J57/1000000</f>
        <v>0</v>
      </c>
      <c r="L57" s="425">
        <v>999995</v>
      </c>
      <c r="M57" s="426">
        <v>999995</v>
      </c>
      <c r="N57" s="426">
        <f>L57-M57</f>
        <v>0</v>
      </c>
      <c r="O57" s="426">
        <f>$F57*N57</f>
        <v>0</v>
      </c>
      <c r="P57" s="431">
        <f>O57/1000000</f>
        <v>0</v>
      </c>
      <c r="Q57" s="720"/>
    </row>
    <row r="58" spans="1:17" ht="12.75" customHeight="1">
      <c r="A58" s="341"/>
      <c r="B58" s="436" t="s">
        <v>415</v>
      </c>
      <c r="C58" s="416"/>
      <c r="D58" s="440"/>
      <c r="E58" s="406"/>
      <c r="F58" s="416"/>
      <c r="G58" s="425"/>
      <c r="H58" s="426"/>
      <c r="I58" s="426"/>
      <c r="J58" s="426"/>
      <c r="K58" s="431"/>
      <c r="L58" s="425"/>
      <c r="M58" s="426"/>
      <c r="N58" s="426"/>
      <c r="O58" s="426"/>
      <c r="P58" s="431"/>
      <c r="Q58" s="720"/>
    </row>
    <row r="59" spans="1:17" s="692" customFormat="1" ht="15.75" customHeight="1">
      <c r="A59" s="341">
        <v>35</v>
      </c>
      <c r="B59" s="434" t="s">
        <v>15</v>
      </c>
      <c r="C59" s="416">
        <v>4864903</v>
      </c>
      <c r="D59" s="440" t="s">
        <v>12</v>
      </c>
      <c r="E59" s="406" t="s">
        <v>354</v>
      </c>
      <c r="F59" s="416">
        <v>-1000</v>
      </c>
      <c r="G59" s="425">
        <v>996399</v>
      </c>
      <c r="H59" s="426">
        <v>996613</v>
      </c>
      <c r="I59" s="426">
        <f>G59-H59</f>
        <v>-214</v>
      </c>
      <c r="J59" s="426">
        <f>$F59*I59</f>
        <v>214000</v>
      </c>
      <c r="K59" s="431">
        <f>J59/1000000</f>
        <v>0.214</v>
      </c>
      <c r="L59" s="425">
        <v>999913</v>
      </c>
      <c r="M59" s="426">
        <v>999993</v>
      </c>
      <c r="N59" s="426">
        <f>L59-M59</f>
        <v>-80</v>
      </c>
      <c r="O59" s="426">
        <f>$F59*N59</f>
        <v>80000</v>
      </c>
      <c r="P59" s="431">
        <f>O59/1000000</f>
        <v>0.08</v>
      </c>
      <c r="Q59" s="695"/>
    </row>
    <row r="60" spans="1:17" s="692" customFormat="1" ht="15" customHeight="1">
      <c r="A60" s="341">
        <v>36</v>
      </c>
      <c r="B60" s="434" t="s">
        <v>16</v>
      </c>
      <c r="C60" s="416">
        <v>4864946</v>
      </c>
      <c r="D60" s="440" t="s">
        <v>12</v>
      </c>
      <c r="E60" s="406" t="s">
        <v>354</v>
      </c>
      <c r="F60" s="416">
        <v>-1000</v>
      </c>
      <c r="G60" s="425">
        <v>4558</v>
      </c>
      <c r="H60" s="426">
        <v>4608</v>
      </c>
      <c r="I60" s="426">
        <f>G60-H60</f>
        <v>-50</v>
      </c>
      <c r="J60" s="426">
        <f>$F60*I60</f>
        <v>50000</v>
      </c>
      <c r="K60" s="431">
        <f>J60/1000000</f>
        <v>0.05</v>
      </c>
      <c r="L60" s="425">
        <v>999995</v>
      </c>
      <c r="M60" s="426">
        <v>999995</v>
      </c>
      <c r="N60" s="426">
        <f>L60-M60</f>
        <v>0</v>
      </c>
      <c r="O60" s="426">
        <f>$F60*N60</f>
        <v>0</v>
      </c>
      <c r="P60" s="431">
        <f>O60/1000000</f>
        <v>0</v>
      </c>
      <c r="Q60" s="695"/>
    </row>
    <row r="61" spans="1:17" ht="14.25" customHeight="1">
      <c r="A61" s="341"/>
      <c r="B61" s="436" t="s">
        <v>389</v>
      </c>
      <c r="C61" s="416"/>
      <c r="D61" s="440"/>
      <c r="E61" s="406"/>
      <c r="F61" s="416"/>
      <c r="G61" s="422"/>
      <c r="H61" s="423"/>
      <c r="I61" s="423"/>
      <c r="J61" s="423"/>
      <c r="K61" s="424"/>
      <c r="L61" s="422"/>
      <c r="M61" s="423"/>
      <c r="N61" s="423"/>
      <c r="O61" s="423"/>
      <c r="P61" s="424"/>
      <c r="Q61" s="179"/>
    </row>
    <row r="62" spans="1:17" ht="14.25" customHeight="1">
      <c r="A62" s="341"/>
      <c r="B62" s="436" t="s">
        <v>45</v>
      </c>
      <c r="C62" s="416"/>
      <c r="D62" s="440"/>
      <c r="E62" s="406"/>
      <c r="F62" s="416"/>
      <c r="G62" s="422"/>
      <c r="H62" s="423"/>
      <c r="I62" s="423"/>
      <c r="J62" s="423"/>
      <c r="K62" s="424"/>
      <c r="L62" s="422"/>
      <c r="M62" s="423"/>
      <c r="N62" s="423"/>
      <c r="O62" s="423"/>
      <c r="P62" s="424"/>
      <c r="Q62" s="179"/>
    </row>
    <row r="63" spans="1:17" s="692" customFormat="1" ht="15.75" customHeight="1">
      <c r="A63" s="342">
        <v>37</v>
      </c>
      <c r="B63" s="434" t="s">
        <v>46</v>
      </c>
      <c r="C63" s="416">
        <v>4864843</v>
      </c>
      <c r="D63" s="440" t="s">
        <v>12</v>
      </c>
      <c r="E63" s="406" t="s">
        <v>354</v>
      </c>
      <c r="F63" s="416">
        <v>1000</v>
      </c>
      <c r="G63" s="425">
        <v>2133</v>
      </c>
      <c r="H63" s="426">
        <v>2127</v>
      </c>
      <c r="I63" s="426">
        <f>G63-H63</f>
        <v>6</v>
      </c>
      <c r="J63" s="426">
        <f t="shared" si="0"/>
        <v>6000</v>
      </c>
      <c r="K63" s="431">
        <f t="shared" si="1"/>
        <v>0.006</v>
      </c>
      <c r="L63" s="425">
        <v>23681</v>
      </c>
      <c r="M63" s="426">
        <v>23415</v>
      </c>
      <c r="N63" s="426">
        <f>L63-M63</f>
        <v>266</v>
      </c>
      <c r="O63" s="426">
        <f t="shared" si="2"/>
        <v>266000</v>
      </c>
      <c r="P63" s="431">
        <f t="shared" si="3"/>
        <v>0.266</v>
      </c>
      <c r="Q63" s="701"/>
    </row>
    <row r="64" spans="1:17" s="692" customFormat="1" ht="15.75" customHeight="1">
      <c r="A64" s="342">
        <v>38</v>
      </c>
      <c r="B64" s="434" t="s">
        <v>47</v>
      </c>
      <c r="C64" s="416">
        <v>4864844</v>
      </c>
      <c r="D64" s="440" t="s">
        <v>12</v>
      </c>
      <c r="E64" s="406" t="s">
        <v>354</v>
      </c>
      <c r="F64" s="416">
        <v>1000</v>
      </c>
      <c r="G64" s="425">
        <v>626</v>
      </c>
      <c r="H64" s="426">
        <v>611</v>
      </c>
      <c r="I64" s="426">
        <f>G64-H64</f>
        <v>15</v>
      </c>
      <c r="J64" s="426">
        <f t="shared" si="0"/>
        <v>15000</v>
      </c>
      <c r="K64" s="431">
        <f t="shared" si="1"/>
        <v>0.015</v>
      </c>
      <c r="L64" s="425">
        <v>2819</v>
      </c>
      <c r="M64" s="426">
        <v>2825</v>
      </c>
      <c r="N64" s="426">
        <f>L64-M64</f>
        <v>-6</v>
      </c>
      <c r="O64" s="426">
        <f t="shared" si="2"/>
        <v>-6000</v>
      </c>
      <c r="P64" s="431">
        <f t="shared" si="3"/>
        <v>-0.006</v>
      </c>
      <c r="Q64" s="701" t="s">
        <v>452</v>
      </c>
    </row>
    <row r="65" spans="1:17" s="692" customFormat="1" ht="15.75" customHeight="1">
      <c r="A65" s="342"/>
      <c r="B65" s="437"/>
      <c r="C65" s="416"/>
      <c r="D65" s="441"/>
      <c r="E65" s="406"/>
      <c r="F65" s="416"/>
      <c r="G65" s="425"/>
      <c r="H65" s="426"/>
      <c r="I65" s="426"/>
      <c r="J65" s="426"/>
      <c r="K65" s="426">
        <v>0.012</v>
      </c>
      <c r="L65" s="425"/>
      <c r="M65" s="426"/>
      <c r="N65" s="426"/>
      <c r="O65" s="426"/>
      <c r="P65" s="426">
        <v>-0.004</v>
      </c>
      <c r="Q65" s="701" t="s">
        <v>453</v>
      </c>
    </row>
    <row r="66" spans="1:17" ht="21.75" customHeight="1" thickBot="1">
      <c r="A66" s="342"/>
      <c r="B66" s="762" t="s">
        <v>319</v>
      </c>
      <c r="C66" s="45"/>
      <c r="D66" s="441"/>
      <c r="E66" s="406"/>
      <c r="F66" s="45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214" t="str">
        <f>Q1</f>
        <v>MAY-2015</v>
      </c>
    </row>
    <row r="67" spans="1:17" ht="15.75" customHeight="1" thickTop="1">
      <c r="A67" s="340"/>
      <c r="B67" s="433" t="s">
        <v>48</v>
      </c>
      <c r="C67" s="403"/>
      <c r="D67" s="443"/>
      <c r="E67" s="443"/>
      <c r="F67" s="403"/>
      <c r="G67" s="429"/>
      <c r="H67" s="428"/>
      <c r="I67" s="428"/>
      <c r="J67" s="428"/>
      <c r="K67" s="430"/>
      <c r="L67" s="429"/>
      <c r="M67" s="428"/>
      <c r="N67" s="428"/>
      <c r="O67" s="428"/>
      <c r="P67" s="430"/>
      <c r="Q67" s="178"/>
    </row>
    <row r="68" spans="1:17" ht="15.75" customHeight="1">
      <c r="A68" s="341">
        <v>39</v>
      </c>
      <c r="B68" s="437" t="s">
        <v>85</v>
      </c>
      <c r="C68" s="416">
        <v>4865169</v>
      </c>
      <c r="D68" s="441" t="s">
        <v>12</v>
      </c>
      <c r="E68" s="406" t="s">
        <v>354</v>
      </c>
      <c r="F68" s="416">
        <v>1000</v>
      </c>
      <c r="G68" s="422">
        <v>1360</v>
      </c>
      <c r="H68" s="423">
        <v>1360</v>
      </c>
      <c r="I68" s="423">
        <f>G68-H68</f>
        <v>0</v>
      </c>
      <c r="J68" s="423">
        <f t="shared" si="0"/>
        <v>0</v>
      </c>
      <c r="K68" s="424">
        <f t="shared" si="1"/>
        <v>0</v>
      </c>
      <c r="L68" s="422">
        <v>61314</v>
      </c>
      <c r="M68" s="423">
        <v>61319</v>
      </c>
      <c r="N68" s="423">
        <f>L68-M68</f>
        <v>-5</v>
      </c>
      <c r="O68" s="423">
        <f t="shared" si="2"/>
        <v>-5000</v>
      </c>
      <c r="P68" s="424">
        <f t="shared" si="3"/>
        <v>-0.005</v>
      </c>
      <c r="Q68" s="179"/>
    </row>
    <row r="69" spans="1:17" ht="15.75" customHeight="1">
      <c r="A69" s="341"/>
      <c r="B69" s="435" t="s">
        <v>316</v>
      </c>
      <c r="C69" s="416"/>
      <c r="D69" s="441"/>
      <c r="E69" s="406"/>
      <c r="F69" s="416"/>
      <c r="G69" s="425"/>
      <c r="H69" s="426"/>
      <c r="I69" s="423"/>
      <c r="J69" s="423"/>
      <c r="K69" s="424"/>
      <c r="L69" s="425"/>
      <c r="M69" s="423"/>
      <c r="N69" s="423"/>
      <c r="O69" s="423"/>
      <c r="P69" s="424"/>
      <c r="Q69" s="179"/>
    </row>
    <row r="70" spans="1:17" s="692" customFormat="1" ht="15.75" customHeight="1">
      <c r="A70" s="341">
        <v>40</v>
      </c>
      <c r="B70" s="434" t="s">
        <v>315</v>
      </c>
      <c r="C70" s="416">
        <v>4864806</v>
      </c>
      <c r="D70" s="441" t="s">
        <v>12</v>
      </c>
      <c r="E70" s="406" t="s">
        <v>354</v>
      </c>
      <c r="F70" s="416">
        <v>125</v>
      </c>
      <c r="G70" s="425">
        <v>173982</v>
      </c>
      <c r="H70" s="426">
        <v>174179</v>
      </c>
      <c r="I70" s="426">
        <f>G70-H70</f>
        <v>-197</v>
      </c>
      <c r="J70" s="426">
        <f>$F70*I70</f>
        <v>-24625</v>
      </c>
      <c r="K70" s="431">
        <f>J70/1000000</f>
        <v>-0.024625</v>
      </c>
      <c r="L70" s="425">
        <v>261694</v>
      </c>
      <c r="M70" s="426">
        <v>261546</v>
      </c>
      <c r="N70" s="426">
        <f>L70-M70</f>
        <v>148</v>
      </c>
      <c r="O70" s="426">
        <f>$F70*N70</f>
        <v>18500</v>
      </c>
      <c r="P70" s="431">
        <f>O70/1000000</f>
        <v>0.0185</v>
      </c>
      <c r="Q70" s="701"/>
    </row>
    <row r="71" spans="1:17" ht="15.75" customHeight="1">
      <c r="A71" s="341"/>
      <c r="B71" s="370" t="s">
        <v>54</v>
      </c>
      <c r="C71" s="417"/>
      <c r="D71" s="444"/>
      <c r="E71" s="444"/>
      <c r="F71" s="417"/>
      <c r="G71" s="422"/>
      <c r="H71" s="423"/>
      <c r="I71" s="423"/>
      <c r="J71" s="423"/>
      <c r="K71" s="424"/>
      <c r="L71" s="422"/>
      <c r="M71" s="423"/>
      <c r="N71" s="423"/>
      <c r="O71" s="423"/>
      <c r="P71" s="424"/>
      <c r="Q71" s="179"/>
    </row>
    <row r="72" spans="1:17" ht="15.75" customHeight="1">
      <c r="A72" s="341">
        <v>41</v>
      </c>
      <c r="B72" s="438" t="s">
        <v>55</v>
      </c>
      <c r="C72" s="417">
        <v>4865090</v>
      </c>
      <c r="D72" s="445" t="s">
        <v>12</v>
      </c>
      <c r="E72" s="406" t="s">
        <v>354</v>
      </c>
      <c r="F72" s="417">
        <v>100</v>
      </c>
      <c r="G72" s="422">
        <v>9227</v>
      </c>
      <c r="H72" s="423">
        <v>9227</v>
      </c>
      <c r="I72" s="423">
        <f>G72-H72</f>
        <v>0</v>
      </c>
      <c r="J72" s="423">
        <f>$F72*I72</f>
        <v>0</v>
      </c>
      <c r="K72" s="424">
        <f>J72/1000000</f>
        <v>0</v>
      </c>
      <c r="L72" s="422">
        <v>29553</v>
      </c>
      <c r="M72" s="423">
        <v>29080</v>
      </c>
      <c r="N72" s="423">
        <f>L72-M72</f>
        <v>473</v>
      </c>
      <c r="O72" s="423">
        <f>$F72*N72</f>
        <v>47300</v>
      </c>
      <c r="P72" s="424">
        <f>O72/1000000</f>
        <v>0.0473</v>
      </c>
      <c r="Q72" s="516"/>
    </row>
    <row r="73" spans="1:17" ht="15.75" customHeight="1">
      <c r="A73" s="341">
        <v>42</v>
      </c>
      <c r="B73" s="438" t="s">
        <v>56</v>
      </c>
      <c r="C73" s="417">
        <v>4902519</v>
      </c>
      <c r="D73" s="445" t="s">
        <v>12</v>
      </c>
      <c r="E73" s="406" t="s">
        <v>354</v>
      </c>
      <c r="F73" s="417">
        <v>100</v>
      </c>
      <c r="G73" s="422">
        <v>11030</v>
      </c>
      <c r="H73" s="423">
        <v>11030</v>
      </c>
      <c r="I73" s="423">
        <f>G73-H73</f>
        <v>0</v>
      </c>
      <c r="J73" s="423">
        <f>$F73*I73</f>
        <v>0</v>
      </c>
      <c r="K73" s="424">
        <f>J73/1000000</f>
        <v>0</v>
      </c>
      <c r="L73" s="422">
        <v>59230</v>
      </c>
      <c r="M73" s="423">
        <v>58266</v>
      </c>
      <c r="N73" s="423">
        <f>L73-M73</f>
        <v>964</v>
      </c>
      <c r="O73" s="423">
        <f>$F73*N73</f>
        <v>96400</v>
      </c>
      <c r="P73" s="424">
        <f>O73/1000000</f>
        <v>0.0964</v>
      </c>
      <c r="Q73" s="179"/>
    </row>
    <row r="74" spans="1:17" ht="15.75" customHeight="1">
      <c r="A74" s="341">
        <v>43</v>
      </c>
      <c r="B74" s="438" t="s">
        <v>57</v>
      </c>
      <c r="C74" s="417">
        <v>4902520</v>
      </c>
      <c r="D74" s="445" t="s">
        <v>12</v>
      </c>
      <c r="E74" s="406" t="s">
        <v>354</v>
      </c>
      <c r="F74" s="417">
        <v>100</v>
      </c>
      <c r="G74" s="422">
        <v>18174</v>
      </c>
      <c r="H74" s="423">
        <v>18172</v>
      </c>
      <c r="I74" s="423">
        <f>G74-H74</f>
        <v>2</v>
      </c>
      <c r="J74" s="423">
        <f>$F74*I74</f>
        <v>200</v>
      </c>
      <c r="K74" s="424">
        <f>J74/1000000</f>
        <v>0.0002</v>
      </c>
      <c r="L74" s="422">
        <v>63986</v>
      </c>
      <c r="M74" s="423">
        <v>62438</v>
      </c>
      <c r="N74" s="423">
        <f>L74-M74</f>
        <v>1548</v>
      </c>
      <c r="O74" s="423">
        <f>$F74*N74</f>
        <v>154800</v>
      </c>
      <c r="P74" s="424">
        <f>O74/1000000</f>
        <v>0.1548</v>
      </c>
      <c r="Q74" s="179"/>
    </row>
    <row r="75" spans="1:17" ht="15.75" customHeight="1">
      <c r="A75" s="341"/>
      <c r="B75" s="370" t="s">
        <v>58</v>
      </c>
      <c r="C75" s="417"/>
      <c r="D75" s="444"/>
      <c r="E75" s="444"/>
      <c r="F75" s="417"/>
      <c r="G75" s="422"/>
      <c r="H75" s="423"/>
      <c r="I75" s="423"/>
      <c r="J75" s="423"/>
      <c r="K75" s="424"/>
      <c r="L75" s="422"/>
      <c r="M75" s="423"/>
      <c r="N75" s="423"/>
      <c r="O75" s="423"/>
      <c r="P75" s="424"/>
      <c r="Q75" s="179"/>
    </row>
    <row r="76" spans="1:17" s="692" customFormat="1" ht="15.75" customHeight="1">
      <c r="A76" s="341">
        <v>44</v>
      </c>
      <c r="B76" s="438" t="s">
        <v>59</v>
      </c>
      <c r="C76" s="417">
        <v>4902554</v>
      </c>
      <c r="D76" s="445" t="s">
        <v>12</v>
      </c>
      <c r="E76" s="406" t="s">
        <v>354</v>
      </c>
      <c r="F76" s="417">
        <v>100</v>
      </c>
      <c r="G76" s="425">
        <v>7024</v>
      </c>
      <c r="H76" s="426">
        <v>6484</v>
      </c>
      <c r="I76" s="426">
        <f>G76-H76</f>
        <v>540</v>
      </c>
      <c r="J76" s="426">
        <f>$F76*I76</f>
        <v>54000</v>
      </c>
      <c r="K76" s="431">
        <f>J76/1000000</f>
        <v>0.054</v>
      </c>
      <c r="L76" s="425">
        <v>4804</v>
      </c>
      <c r="M76" s="426">
        <v>4617</v>
      </c>
      <c r="N76" s="426">
        <f>L76-M76</f>
        <v>187</v>
      </c>
      <c r="O76" s="426">
        <f>$F76*N76</f>
        <v>18700</v>
      </c>
      <c r="P76" s="431">
        <f>O76/1000000</f>
        <v>0.0187</v>
      </c>
      <c r="Q76" s="701"/>
    </row>
    <row r="77" spans="1:17" s="692" customFormat="1" ht="15.75" customHeight="1">
      <c r="A77" s="341">
        <v>45</v>
      </c>
      <c r="B77" s="438" t="s">
        <v>60</v>
      </c>
      <c r="C77" s="417">
        <v>4902522</v>
      </c>
      <c r="D77" s="445" t="s">
        <v>12</v>
      </c>
      <c r="E77" s="406" t="s">
        <v>354</v>
      </c>
      <c r="F77" s="417">
        <v>100</v>
      </c>
      <c r="G77" s="425">
        <v>840</v>
      </c>
      <c r="H77" s="426">
        <v>840</v>
      </c>
      <c r="I77" s="426">
        <f aca="true" t="shared" si="6" ref="I77:I82">G77-H77</f>
        <v>0</v>
      </c>
      <c r="J77" s="426">
        <f aca="true" t="shared" si="7" ref="J77:J82">$F77*I77</f>
        <v>0</v>
      </c>
      <c r="K77" s="431">
        <f aca="true" t="shared" si="8" ref="K77:K82">J77/1000000</f>
        <v>0</v>
      </c>
      <c r="L77" s="425">
        <v>185</v>
      </c>
      <c r="M77" s="426">
        <v>185</v>
      </c>
      <c r="N77" s="426">
        <f aca="true" t="shared" si="9" ref="N77:N82">L77-M77</f>
        <v>0</v>
      </c>
      <c r="O77" s="426">
        <f aca="true" t="shared" si="10" ref="O77:O82">$F77*N77</f>
        <v>0</v>
      </c>
      <c r="P77" s="431">
        <f aca="true" t="shared" si="11" ref="P77:P82">O77/1000000</f>
        <v>0</v>
      </c>
      <c r="Q77" s="701"/>
    </row>
    <row r="78" spans="1:17" s="692" customFormat="1" ht="15.75" customHeight="1">
      <c r="A78" s="341">
        <v>46</v>
      </c>
      <c r="B78" s="438" t="s">
        <v>61</v>
      </c>
      <c r="C78" s="417">
        <v>4902523</v>
      </c>
      <c r="D78" s="445" t="s">
        <v>12</v>
      </c>
      <c r="E78" s="406" t="s">
        <v>354</v>
      </c>
      <c r="F78" s="417">
        <v>100</v>
      </c>
      <c r="G78" s="425">
        <v>999815</v>
      </c>
      <c r="H78" s="426">
        <v>999815</v>
      </c>
      <c r="I78" s="426">
        <f t="shared" si="6"/>
        <v>0</v>
      </c>
      <c r="J78" s="426">
        <f t="shared" si="7"/>
        <v>0</v>
      </c>
      <c r="K78" s="431">
        <f t="shared" si="8"/>
        <v>0</v>
      </c>
      <c r="L78" s="425">
        <v>999943</v>
      </c>
      <c r="M78" s="426">
        <v>999943</v>
      </c>
      <c r="N78" s="426">
        <f t="shared" si="9"/>
        <v>0</v>
      </c>
      <c r="O78" s="426">
        <f t="shared" si="10"/>
        <v>0</v>
      </c>
      <c r="P78" s="431">
        <f t="shared" si="11"/>
        <v>0</v>
      </c>
      <c r="Q78" s="701"/>
    </row>
    <row r="79" spans="1:17" s="692" customFormat="1" ht="15.75" customHeight="1">
      <c r="A79" s="341">
        <v>47</v>
      </c>
      <c r="B79" s="438" t="s">
        <v>62</v>
      </c>
      <c r="C79" s="417">
        <v>4902547</v>
      </c>
      <c r="D79" s="445" t="s">
        <v>12</v>
      </c>
      <c r="E79" s="406" t="s">
        <v>354</v>
      </c>
      <c r="F79" s="417">
        <v>100</v>
      </c>
      <c r="G79" s="425">
        <v>5885</v>
      </c>
      <c r="H79" s="426">
        <v>5885</v>
      </c>
      <c r="I79" s="426">
        <f>G79-H79</f>
        <v>0</v>
      </c>
      <c r="J79" s="426">
        <f>$F79*I79</f>
        <v>0</v>
      </c>
      <c r="K79" s="431">
        <f>J79/1000000</f>
        <v>0</v>
      </c>
      <c r="L79" s="425">
        <v>8891</v>
      </c>
      <c r="M79" s="426">
        <v>8891</v>
      </c>
      <c r="N79" s="426">
        <f>L79-M79</f>
        <v>0</v>
      </c>
      <c r="O79" s="426">
        <f>$F79*N79</f>
        <v>0</v>
      </c>
      <c r="P79" s="431">
        <f>O79/1000000</f>
        <v>0</v>
      </c>
      <c r="Q79" s="701"/>
    </row>
    <row r="80" spans="1:17" s="692" customFormat="1" ht="15.75" customHeight="1">
      <c r="A80" s="341">
        <v>48</v>
      </c>
      <c r="B80" s="438" t="s">
        <v>63</v>
      </c>
      <c r="C80" s="417">
        <v>4902605</v>
      </c>
      <c r="D80" s="445" t="s">
        <v>12</v>
      </c>
      <c r="E80" s="406" t="s">
        <v>354</v>
      </c>
      <c r="F80" s="702">
        <v>1333.33</v>
      </c>
      <c r="G80" s="425">
        <v>0</v>
      </c>
      <c r="H80" s="426">
        <v>0</v>
      </c>
      <c r="I80" s="426">
        <f t="shared" si="6"/>
        <v>0</v>
      </c>
      <c r="J80" s="426">
        <f t="shared" si="7"/>
        <v>0</v>
      </c>
      <c r="K80" s="431">
        <f t="shared" si="8"/>
        <v>0</v>
      </c>
      <c r="L80" s="425">
        <v>0</v>
      </c>
      <c r="M80" s="426">
        <v>0</v>
      </c>
      <c r="N80" s="426">
        <f t="shared" si="9"/>
        <v>0</v>
      </c>
      <c r="O80" s="426">
        <f t="shared" si="10"/>
        <v>0</v>
      </c>
      <c r="P80" s="431">
        <f t="shared" si="11"/>
        <v>0</v>
      </c>
      <c r="Q80" s="704"/>
    </row>
    <row r="81" spans="1:17" ht="15.75" customHeight="1">
      <c r="A81" s="341">
        <v>49</v>
      </c>
      <c r="B81" s="438" t="s">
        <v>64</v>
      </c>
      <c r="C81" s="417">
        <v>4902526</v>
      </c>
      <c r="D81" s="445" t="s">
        <v>12</v>
      </c>
      <c r="E81" s="406" t="s">
        <v>354</v>
      </c>
      <c r="F81" s="417">
        <v>100</v>
      </c>
      <c r="G81" s="422">
        <v>17262</v>
      </c>
      <c r="H81" s="423">
        <v>17132</v>
      </c>
      <c r="I81" s="423">
        <f t="shared" si="6"/>
        <v>130</v>
      </c>
      <c r="J81" s="423">
        <f t="shared" si="7"/>
        <v>13000</v>
      </c>
      <c r="K81" s="424">
        <f t="shared" si="8"/>
        <v>0.013</v>
      </c>
      <c r="L81" s="422">
        <v>19875</v>
      </c>
      <c r="M81" s="423">
        <v>19766</v>
      </c>
      <c r="N81" s="423">
        <f t="shared" si="9"/>
        <v>109</v>
      </c>
      <c r="O81" s="423">
        <f t="shared" si="10"/>
        <v>10900</v>
      </c>
      <c r="P81" s="424">
        <f t="shared" si="11"/>
        <v>0.0109</v>
      </c>
      <c r="Q81" s="179"/>
    </row>
    <row r="82" spans="1:17" s="692" customFormat="1" ht="15.75" customHeight="1">
      <c r="A82" s="341">
        <v>50</v>
      </c>
      <c r="B82" s="438" t="s">
        <v>65</v>
      </c>
      <c r="C82" s="417">
        <v>4902529</v>
      </c>
      <c r="D82" s="445" t="s">
        <v>12</v>
      </c>
      <c r="E82" s="406" t="s">
        <v>354</v>
      </c>
      <c r="F82" s="702">
        <v>44.44</v>
      </c>
      <c r="G82" s="425">
        <v>995431</v>
      </c>
      <c r="H82" s="426">
        <v>995527</v>
      </c>
      <c r="I82" s="426">
        <f t="shared" si="6"/>
        <v>-96</v>
      </c>
      <c r="J82" s="426">
        <f t="shared" si="7"/>
        <v>-4266.24</v>
      </c>
      <c r="K82" s="431">
        <f t="shared" si="8"/>
        <v>-0.00426624</v>
      </c>
      <c r="L82" s="425">
        <v>366</v>
      </c>
      <c r="M82" s="426">
        <v>329</v>
      </c>
      <c r="N82" s="426">
        <f t="shared" si="9"/>
        <v>37</v>
      </c>
      <c r="O82" s="426">
        <f t="shared" si="10"/>
        <v>1644.28</v>
      </c>
      <c r="P82" s="431">
        <f t="shared" si="11"/>
        <v>0.00164428</v>
      </c>
      <c r="Q82" s="704"/>
    </row>
    <row r="83" spans="1:17" ht="15.75" customHeight="1">
      <c r="A83" s="341"/>
      <c r="B83" s="370" t="s">
        <v>66</v>
      </c>
      <c r="C83" s="417"/>
      <c r="D83" s="444"/>
      <c r="E83" s="444"/>
      <c r="F83" s="417"/>
      <c r="G83" s="422"/>
      <c r="H83" s="423"/>
      <c r="I83" s="423"/>
      <c r="J83" s="423"/>
      <c r="K83" s="424"/>
      <c r="L83" s="422"/>
      <c r="M83" s="423"/>
      <c r="N83" s="423"/>
      <c r="O83" s="423"/>
      <c r="P83" s="424"/>
      <c r="Q83" s="179"/>
    </row>
    <row r="84" spans="1:17" ht="15.75" customHeight="1">
      <c r="A84" s="341">
        <v>51</v>
      </c>
      <c r="B84" s="438" t="s">
        <v>67</v>
      </c>
      <c r="C84" s="417">
        <v>4865091</v>
      </c>
      <c r="D84" s="445" t="s">
        <v>12</v>
      </c>
      <c r="E84" s="406" t="s">
        <v>354</v>
      </c>
      <c r="F84" s="417">
        <v>500</v>
      </c>
      <c r="G84" s="422">
        <v>5473</v>
      </c>
      <c r="H84" s="423">
        <v>5473</v>
      </c>
      <c r="I84" s="423">
        <f>G84-H84</f>
        <v>0</v>
      </c>
      <c r="J84" s="423">
        <f>$F84*I84</f>
        <v>0</v>
      </c>
      <c r="K84" s="424">
        <f>J84/1000000</f>
        <v>0</v>
      </c>
      <c r="L84" s="422">
        <v>31699</v>
      </c>
      <c r="M84" s="423">
        <v>31433</v>
      </c>
      <c r="N84" s="423">
        <f>L84-M84</f>
        <v>266</v>
      </c>
      <c r="O84" s="423">
        <f>$F84*N84</f>
        <v>133000</v>
      </c>
      <c r="P84" s="424">
        <f>O84/1000000</f>
        <v>0.133</v>
      </c>
      <c r="Q84" s="548"/>
    </row>
    <row r="85" spans="1:17" ht="15.75" customHeight="1">
      <c r="A85" s="341">
        <v>52</v>
      </c>
      <c r="B85" s="438" t="s">
        <v>68</v>
      </c>
      <c r="C85" s="417">
        <v>4902530</v>
      </c>
      <c r="D85" s="445" t="s">
        <v>12</v>
      </c>
      <c r="E85" s="406" t="s">
        <v>354</v>
      </c>
      <c r="F85" s="417">
        <v>500</v>
      </c>
      <c r="G85" s="422">
        <v>3706</v>
      </c>
      <c r="H85" s="423">
        <v>3706</v>
      </c>
      <c r="I85" s="423">
        <f>G85-H85</f>
        <v>0</v>
      </c>
      <c r="J85" s="423">
        <f>$F85*I85</f>
        <v>0</v>
      </c>
      <c r="K85" s="424">
        <f>J85/1000000</f>
        <v>0</v>
      </c>
      <c r="L85" s="422">
        <v>29265</v>
      </c>
      <c r="M85" s="423">
        <v>29122</v>
      </c>
      <c r="N85" s="423">
        <f>L85-M85</f>
        <v>143</v>
      </c>
      <c r="O85" s="423">
        <f>$F85*N85</f>
        <v>71500</v>
      </c>
      <c r="P85" s="424">
        <f>O85/1000000</f>
        <v>0.0715</v>
      </c>
      <c r="Q85" s="179"/>
    </row>
    <row r="86" spans="1:17" ht="15.75" customHeight="1">
      <c r="A86" s="341">
        <v>53</v>
      </c>
      <c r="B86" s="438" t="s">
        <v>69</v>
      </c>
      <c r="C86" s="417">
        <v>4902531</v>
      </c>
      <c r="D86" s="445" t="s">
        <v>12</v>
      </c>
      <c r="E86" s="406" t="s">
        <v>354</v>
      </c>
      <c r="F86" s="417">
        <v>500</v>
      </c>
      <c r="G86" s="422">
        <v>6589</v>
      </c>
      <c r="H86" s="423">
        <v>6539</v>
      </c>
      <c r="I86" s="423">
        <f>G86-H86</f>
        <v>50</v>
      </c>
      <c r="J86" s="423">
        <f>$F86*I86</f>
        <v>25000</v>
      </c>
      <c r="K86" s="424">
        <f>J86/1000000</f>
        <v>0.025</v>
      </c>
      <c r="L86" s="422">
        <v>14909</v>
      </c>
      <c r="M86" s="423">
        <v>14891</v>
      </c>
      <c r="N86" s="423">
        <f>L86-M86</f>
        <v>18</v>
      </c>
      <c r="O86" s="423">
        <f>$F86*N86</f>
        <v>9000</v>
      </c>
      <c r="P86" s="424">
        <f>O86/1000000</f>
        <v>0.009</v>
      </c>
      <c r="Q86" s="179"/>
    </row>
    <row r="87" spans="1:17" ht="15.75" customHeight="1">
      <c r="A87" s="341">
        <v>54</v>
      </c>
      <c r="B87" s="438" t="s">
        <v>70</v>
      </c>
      <c r="C87" s="417">
        <v>4865072</v>
      </c>
      <c r="D87" s="445" t="s">
        <v>12</v>
      </c>
      <c r="E87" s="406" t="s">
        <v>354</v>
      </c>
      <c r="F87" s="702">
        <v>666.6666666666666</v>
      </c>
      <c r="G87" s="425">
        <v>1796</v>
      </c>
      <c r="H87" s="426">
        <v>1711</v>
      </c>
      <c r="I87" s="426">
        <f>G87-H87</f>
        <v>85</v>
      </c>
      <c r="J87" s="426">
        <f>$F87*I87</f>
        <v>56666.666666666664</v>
      </c>
      <c r="K87" s="431">
        <f>J87/1000000</f>
        <v>0.056666666666666664</v>
      </c>
      <c r="L87" s="425">
        <v>978</v>
      </c>
      <c r="M87" s="426">
        <v>937</v>
      </c>
      <c r="N87" s="426">
        <f>L87-M87</f>
        <v>41</v>
      </c>
      <c r="O87" s="426">
        <f>$F87*N87</f>
        <v>27333.333333333332</v>
      </c>
      <c r="P87" s="431">
        <f>O87/1000000</f>
        <v>0.02733333333333333</v>
      </c>
      <c r="Q87" s="701"/>
    </row>
    <row r="88" spans="1:17" ht="15.75" customHeight="1">
      <c r="A88" s="341"/>
      <c r="B88" s="370" t="s">
        <v>72</v>
      </c>
      <c r="C88" s="417"/>
      <c r="D88" s="444"/>
      <c r="E88" s="444"/>
      <c r="F88" s="417"/>
      <c r="G88" s="422"/>
      <c r="H88" s="423"/>
      <c r="I88" s="423"/>
      <c r="J88" s="423"/>
      <c r="K88" s="424"/>
      <c r="L88" s="422"/>
      <c r="M88" s="423"/>
      <c r="N88" s="423"/>
      <c r="O88" s="423"/>
      <c r="P88" s="424"/>
      <c r="Q88" s="179"/>
    </row>
    <row r="89" spans="1:17" s="692" customFormat="1" ht="15.75" customHeight="1">
      <c r="A89" s="341">
        <v>55</v>
      </c>
      <c r="B89" s="438" t="s">
        <v>65</v>
      </c>
      <c r="C89" s="417">
        <v>4902568</v>
      </c>
      <c r="D89" s="445" t="s">
        <v>12</v>
      </c>
      <c r="E89" s="406" t="s">
        <v>354</v>
      </c>
      <c r="F89" s="417">
        <v>100</v>
      </c>
      <c r="G89" s="425">
        <v>998574</v>
      </c>
      <c r="H89" s="426">
        <v>998638</v>
      </c>
      <c r="I89" s="426">
        <f aca="true" t="shared" si="12" ref="I89:I94">G89-H89</f>
        <v>-64</v>
      </c>
      <c r="J89" s="426">
        <f aca="true" t="shared" si="13" ref="J89:J94">$F89*I89</f>
        <v>-6400</v>
      </c>
      <c r="K89" s="431">
        <f aca="true" t="shared" si="14" ref="K89:K94">J89/1000000</f>
        <v>-0.0064</v>
      </c>
      <c r="L89" s="425">
        <v>26</v>
      </c>
      <c r="M89" s="426">
        <v>27</v>
      </c>
      <c r="N89" s="426">
        <f aca="true" t="shared" si="15" ref="N89:N94">L89-M89</f>
        <v>-1</v>
      </c>
      <c r="O89" s="426">
        <f aca="true" t="shared" si="16" ref="O89:O94">$F89*N89</f>
        <v>-100</v>
      </c>
      <c r="P89" s="431">
        <f aca="true" t="shared" si="17" ref="P89:P94">O89/1000000</f>
        <v>-0.0001</v>
      </c>
      <c r="Q89" s="728"/>
    </row>
    <row r="90" spans="1:17" s="692" customFormat="1" ht="15.75" customHeight="1">
      <c r="A90" s="341">
        <v>56</v>
      </c>
      <c r="B90" s="438" t="s">
        <v>73</v>
      </c>
      <c r="C90" s="417">
        <v>4902549</v>
      </c>
      <c r="D90" s="445" t="s">
        <v>12</v>
      </c>
      <c r="E90" s="406" t="s">
        <v>354</v>
      </c>
      <c r="F90" s="417">
        <v>100</v>
      </c>
      <c r="G90" s="425">
        <v>999937</v>
      </c>
      <c r="H90" s="426">
        <v>999957</v>
      </c>
      <c r="I90" s="426">
        <f t="shared" si="12"/>
        <v>-20</v>
      </c>
      <c r="J90" s="426">
        <f t="shared" si="13"/>
        <v>-2000</v>
      </c>
      <c r="K90" s="431">
        <f t="shared" si="14"/>
        <v>-0.002</v>
      </c>
      <c r="L90" s="425">
        <v>999999</v>
      </c>
      <c r="M90" s="426">
        <v>999999</v>
      </c>
      <c r="N90" s="426">
        <f t="shared" si="15"/>
        <v>0</v>
      </c>
      <c r="O90" s="426">
        <f t="shared" si="16"/>
        <v>0</v>
      </c>
      <c r="P90" s="431">
        <f t="shared" si="17"/>
        <v>0</v>
      </c>
      <c r="Q90" s="728"/>
    </row>
    <row r="91" spans="1:17" ht="15.75" customHeight="1">
      <c r="A91" s="341">
        <v>57</v>
      </c>
      <c r="B91" s="438" t="s">
        <v>86</v>
      </c>
      <c r="C91" s="417">
        <v>4902537</v>
      </c>
      <c r="D91" s="445" t="s">
        <v>12</v>
      </c>
      <c r="E91" s="406" t="s">
        <v>354</v>
      </c>
      <c r="F91" s="417">
        <v>100</v>
      </c>
      <c r="G91" s="422">
        <v>23574</v>
      </c>
      <c r="H91" s="423">
        <v>23588</v>
      </c>
      <c r="I91" s="423">
        <f t="shared" si="12"/>
        <v>-14</v>
      </c>
      <c r="J91" s="423">
        <f t="shared" si="13"/>
        <v>-1400</v>
      </c>
      <c r="K91" s="424">
        <f t="shared" si="14"/>
        <v>-0.0014</v>
      </c>
      <c r="L91" s="422">
        <v>57144</v>
      </c>
      <c r="M91" s="423">
        <v>57143</v>
      </c>
      <c r="N91" s="423">
        <f t="shared" si="15"/>
        <v>1</v>
      </c>
      <c r="O91" s="423">
        <f t="shared" si="16"/>
        <v>100</v>
      </c>
      <c r="P91" s="424">
        <f t="shared" si="17"/>
        <v>0.0001</v>
      </c>
      <c r="Q91" s="179"/>
    </row>
    <row r="92" spans="1:17" s="692" customFormat="1" ht="15.75" customHeight="1">
      <c r="A92" s="341">
        <v>58</v>
      </c>
      <c r="B92" s="438" t="s">
        <v>74</v>
      </c>
      <c r="C92" s="417">
        <v>4902578</v>
      </c>
      <c r="D92" s="445" t="s">
        <v>12</v>
      </c>
      <c r="E92" s="406" t="s">
        <v>354</v>
      </c>
      <c r="F92" s="417">
        <v>100</v>
      </c>
      <c r="G92" s="425">
        <v>0</v>
      </c>
      <c r="H92" s="426">
        <v>0</v>
      </c>
      <c r="I92" s="426">
        <f t="shared" si="12"/>
        <v>0</v>
      </c>
      <c r="J92" s="426">
        <f t="shared" si="13"/>
        <v>0</v>
      </c>
      <c r="K92" s="431">
        <f t="shared" si="14"/>
        <v>0</v>
      </c>
      <c r="L92" s="425">
        <v>0</v>
      </c>
      <c r="M92" s="426">
        <v>0</v>
      </c>
      <c r="N92" s="426">
        <f t="shared" si="15"/>
        <v>0</v>
      </c>
      <c r="O92" s="426">
        <f t="shared" si="16"/>
        <v>0</v>
      </c>
      <c r="P92" s="431">
        <f t="shared" si="17"/>
        <v>0</v>
      </c>
      <c r="Q92" s="715"/>
    </row>
    <row r="93" spans="1:17" s="692" customFormat="1" ht="15.75" customHeight="1">
      <c r="A93" s="341">
        <v>59</v>
      </c>
      <c r="B93" s="438" t="s">
        <v>75</v>
      </c>
      <c r="C93" s="417">
        <v>4902538</v>
      </c>
      <c r="D93" s="445" t="s">
        <v>12</v>
      </c>
      <c r="E93" s="406" t="s">
        <v>354</v>
      </c>
      <c r="F93" s="417">
        <v>100</v>
      </c>
      <c r="G93" s="425">
        <v>999984</v>
      </c>
      <c r="H93" s="426">
        <v>999998</v>
      </c>
      <c r="I93" s="426">
        <f t="shared" si="12"/>
        <v>-14</v>
      </c>
      <c r="J93" s="426">
        <f t="shared" si="13"/>
        <v>-1400</v>
      </c>
      <c r="K93" s="431">
        <f t="shared" si="14"/>
        <v>-0.0014</v>
      </c>
      <c r="L93" s="425">
        <v>999999</v>
      </c>
      <c r="M93" s="426">
        <v>999999</v>
      </c>
      <c r="N93" s="426">
        <f t="shared" si="15"/>
        <v>0</v>
      </c>
      <c r="O93" s="426">
        <f t="shared" si="16"/>
        <v>0</v>
      </c>
      <c r="P93" s="431">
        <f t="shared" si="17"/>
        <v>0</v>
      </c>
      <c r="Q93" s="701"/>
    </row>
    <row r="94" spans="1:17" s="692" customFormat="1" ht="15.75" customHeight="1">
      <c r="A94" s="342">
        <v>60</v>
      </c>
      <c r="B94" s="438" t="s">
        <v>61</v>
      </c>
      <c r="C94" s="417">
        <v>4902527</v>
      </c>
      <c r="D94" s="445" t="s">
        <v>12</v>
      </c>
      <c r="E94" s="406" t="s">
        <v>354</v>
      </c>
      <c r="F94" s="417">
        <v>100</v>
      </c>
      <c r="G94" s="425">
        <v>0</v>
      </c>
      <c r="H94" s="426">
        <v>0</v>
      </c>
      <c r="I94" s="426">
        <f t="shared" si="12"/>
        <v>0</v>
      </c>
      <c r="J94" s="426">
        <f t="shared" si="13"/>
        <v>0</v>
      </c>
      <c r="K94" s="431">
        <f t="shared" si="14"/>
        <v>0</v>
      </c>
      <c r="L94" s="425">
        <v>0</v>
      </c>
      <c r="M94" s="426">
        <v>0</v>
      </c>
      <c r="N94" s="426">
        <f t="shared" si="15"/>
        <v>0</v>
      </c>
      <c r="O94" s="426">
        <f t="shared" si="16"/>
        <v>0</v>
      </c>
      <c r="P94" s="431">
        <f t="shared" si="17"/>
        <v>0</v>
      </c>
      <c r="Q94" s="701"/>
    </row>
    <row r="95" spans="1:17" ht="15.75" customHeight="1">
      <c r="A95" s="341"/>
      <c r="B95" s="370" t="s">
        <v>76</v>
      </c>
      <c r="C95" s="417"/>
      <c r="D95" s="444"/>
      <c r="E95" s="444"/>
      <c r="F95" s="417"/>
      <c r="G95" s="422"/>
      <c r="H95" s="423"/>
      <c r="I95" s="423"/>
      <c r="J95" s="423"/>
      <c r="K95" s="424"/>
      <c r="L95" s="422"/>
      <c r="M95" s="423"/>
      <c r="N95" s="423"/>
      <c r="O95" s="423"/>
      <c r="P95" s="424"/>
      <c r="Q95" s="179"/>
    </row>
    <row r="96" spans="1:17" s="692" customFormat="1" ht="15.75" customHeight="1">
      <c r="A96" s="341">
        <v>61</v>
      </c>
      <c r="B96" s="438" t="s">
        <v>77</v>
      </c>
      <c r="C96" s="417">
        <v>4902551</v>
      </c>
      <c r="D96" s="445" t="s">
        <v>12</v>
      </c>
      <c r="E96" s="406" t="s">
        <v>354</v>
      </c>
      <c r="F96" s="417">
        <v>100</v>
      </c>
      <c r="G96" s="425">
        <v>178610</v>
      </c>
      <c r="H96" s="426">
        <v>177952</v>
      </c>
      <c r="I96" s="426">
        <f>G96-H96</f>
        <v>658</v>
      </c>
      <c r="J96" s="426">
        <f>$F96*I96</f>
        <v>65800</v>
      </c>
      <c r="K96" s="431">
        <f>J96/1000000</f>
        <v>0.0658</v>
      </c>
      <c r="L96" s="425">
        <v>52342</v>
      </c>
      <c r="M96" s="426">
        <v>51798</v>
      </c>
      <c r="N96" s="426">
        <f>L96-M96</f>
        <v>544</v>
      </c>
      <c r="O96" s="426">
        <f>$F96*N96</f>
        <v>54400</v>
      </c>
      <c r="P96" s="431">
        <f>O96/1000000</f>
        <v>0.0544</v>
      </c>
      <c r="Q96" s="728"/>
    </row>
    <row r="97" spans="1:17" ht="15.75" customHeight="1">
      <c r="A97" s="341">
        <v>62</v>
      </c>
      <c r="B97" s="438" t="s">
        <v>78</v>
      </c>
      <c r="C97" s="417">
        <v>4902542</v>
      </c>
      <c r="D97" s="445" t="s">
        <v>12</v>
      </c>
      <c r="E97" s="406" t="s">
        <v>354</v>
      </c>
      <c r="F97" s="417">
        <v>100</v>
      </c>
      <c r="G97" s="422">
        <v>18671</v>
      </c>
      <c r="H97" s="423">
        <v>18308</v>
      </c>
      <c r="I97" s="423">
        <f>G97-H97</f>
        <v>363</v>
      </c>
      <c r="J97" s="423">
        <f>$F97*I97</f>
        <v>36300</v>
      </c>
      <c r="K97" s="424">
        <f>J97/1000000</f>
        <v>0.0363</v>
      </c>
      <c r="L97" s="422">
        <v>66225</v>
      </c>
      <c r="M97" s="423">
        <v>65878</v>
      </c>
      <c r="N97" s="423">
        <f>L97-M97</f>
        <v>347</v>
      </c>
      <c r="O97" s="423">
        <f>$F97*N97</f>
        <v>34700</v>
      </c>
      <c r="P97" s="424">
        <f>O97/1000000</f>
        <v>0.0347</v>
      </c>
      <c r="Q97" s="179"/>
    </row>
    <row r="98" spans="1:17" ht="15.75" customHeight="1">
      <c r="A98" s="713">
        <v>63</v>
      </c>
      <c r="B98" s="438" t="s">
        <v>79</v>
      </c>
      <c r="C98" s="417">
        <v>4902544</v>
      </c>
      <c r="D98" s="445" t="s">
        <v>12</v>
      </c>
      <c r="E98" s="406" t="s">
        <v>354</v>
      </c>
      <c r="F98" s="417">
        <v>100</v>
      </c>
      <c r="G98" s="422">
        <v>6987</v>
      </c>
      <c r="H98" s="423">
        <v>6595</v>
      </c>
      <c r="I98" s="423">
        <f>G98-H98</f>
        <v>392</v>
      </c>
      <c r="J98" s="423">
        <f>$F98*I98</f>
        <v>39200</v>
      </c>
      <c r="K98" s="424">
        <f>J98/1000000</f>
        <v>0.0392</v>
      </c>
      <c r="L98" s="422">
        <v>4599</v>
      </c>
      <c r="M98" s="423">
        <v>4132</v>
      </c>
      <c r="N98" s="423">
        <f>L98-M98</f>
        <v>467</v>
      </c>
      <c r="O98" s="423">
        <f>$F98*N98</f>
        <v>46700</v>
      </c>
      <c r="P98" s="424">
        <f>O98/1000000</f>
        <v>0.0467</v>
      </c>
      <c r="Q98" s="179"/>
    </row>
    <row r="99" spans="1:17" ht="15.75" customHeight="1">
      <c r="A99" s="341"/>
      <c r="B99" s="370" t="s">
        <v>34</v>
      </c>
      <c r="C99" s="417"/>
      <c r="D99" s="444"/>
      <c r="E99" s="444"/>
      <c r="F99" s="417"/>
      <c r="G99" s="422"/>
      <c r="H99" s="423"/>
      <c r="I99" s="423"/>
      <c r="J99" s="423"/>
      <c r="K99" s="424"/>
      <c r="L99" s="422"/>
      <c r="M99" s="423"/>
      <c r="N99" s="423"/>
      <c r="O99" s="423"/>
      <c r="P99" s="424"/>
      <c r="Q99" s="179"/>
    </row>
    <row r="100" spans="1:17" ht="15.75" customHeight="1">
      <c r="A100" s="713">
        <v>64</v>
      </c>
      <c r="B100" s="438" t="s">
        <v>71</v>
      </c>
      <c r="C100" s="417">
        <v>4864807</v>
      </c>
      <c r="D100" s="445" t="s">
        <v>12</v>
      </c>
      <c r="E100" s="406" t="s">
        <v>354</v>
      </c>
      <c r="F100" s="417">
        <v>100</v>
      </c>
      <c r="G100" s="422">
        <v>167337</v>
      </c>
      <c r="H100" s="423">
        <v>166405</v>
      </c>
      <c r="I100" s="423">
        <f>G100-H100</f>
        <v>932</v>
      </c>
      <c r="J100" s="423">
        <f>$F100*I100</f>
        <v>93200</v>
      </c>
      <c r="K100" s="424">
        <f>J100/1000000</f>
        <v>0.0932</v>
      </c>
      <c r="L100" s="422">
        <v>20819</v>
      </c>
      <c r="M100" s="423">
        <v>20889</v>
      </c>
      <c r="N100" s="423">
        <f>L100-M100</f>
        <v>-70</v>
      </c>
      <c r="O100" s="423">
        <f>$F100*N100</f>
        <v>-7000</v>
      </c>
      <c r="P100" s="424">
        <f>O100/1000000</f>
        <v>-0.007</v>
      </c>
      <c r="Q100" s="179"/>
    </row>
    <row r="101" spans="1:17" ht="15.75" customHeight="1">
      <c r="A101" s="713">
        <v>65</v>
      </c>
      <c r="B101" s="438" t="s">
        <v>249</v>
      </c>
      <c r="C101" s="417">
        <v>4865086</v>
      </c>
      <c r="D101" s="445" t="s">
        <v>12</v>
      </c>
      <c r="E101" s="406" t="s">
        <v>354</v>
      </c>
      <c r="F101" s="417">
        <v>100</v>
      </c>
      <c r="G101" s="422">
        <v>23862</v>
      </c>
      <c r="H101" s="423">
        <v>23850</v>
      </c>
      <c r="I101" s="423">
        <f>G101-H101</f>
        <v>12</v>
      </c>
      <c r="J101" s="423">
        <f>$F101*I101</f>
        <v>1200</v>
      </c>
      <c r="K101" s="424">
        <f>J101/1000000</f>
        <v>0.0012</v>
      </c>
      <c r="L101" s="422">
        <v>45156</v>
      </c>
      <c r="M101" s="423">
        <v>44624</v>
      </c>
      <c r="N101" s="423">
        <f>L101-M101</f>
        <v>532</v>
      </c>
      <c r="O101" s="423">
        <f>$F101*N101</f>
        <v>53200</v>
      </c>
      <c r="P101" s="424">
        <f>O101/1000000</f>
        <v>0.0532</v>
      </c>
      <c r="Q101" s="179"/>
    </row>
    <row r="102" spans="1:17" ht="15.75" customHeight="1">
      <c r="A102" s="714">
        <v>66</v>
      </c>
      <c r="B102" s="438" t="s">
        <v>84</v>
      </c>
      <c r="C102" s="417">
        <v>4902528</v>
      </c>
      <c r="D102" s="445" t="s">
        <v>12</v>
      </c>
      <c r="E102" s="406" t="s">
        <v>354</v>
      </c>
      <c r="F102" s="417">
        <v>-300</v>
      </c>
      <c r="G102" s="422">
        <v>22</v>
      </c>
      <c r="H102" s="423">
        <v>22</v>
      </c>
      <c r="I102" s="423">
        <f>G102-H102</f>
        <v>0</v>
      </c>
      <c r="J102" s="423">
        <f>$F102*I102</f>
        <v>0</v>
      </c>
      <c r="K102" s="424">
        <f>J102/1000000</f>
        <v>0</v>
      </c>
      <c r="L102" s="422">
        <v>381</v>
      </c>
      <c r="M102" s="423">
        <v>381</v>
      </c>
      <c r="N102" s="423">
        <f>L102-M102</f>
        <v>0</v>
      </c>
      <c r="O102" s="423">
        <f>$F102*N102</f>
        <v>0</v>
      </c>
      <c r="P102" s="424">
        <f>O102/1000000</f>
        <v>0</v>
      </c>
      <c r="Q102" s="530"/>
    </row>
    <row r="103" spans="1:17" ht="15.75" customHeight="1">
      <c r="A103" s="713"/>
      <c r="B103" s="435" t="s">
        <v>80</v>
      </c>
      <c r="C103" s="416"/>
      <c r="D103" s="440"/>
      <c r="E103" s="440"/>
      <c r="F103" s="416"/>
      <c r="G103" s="422"/>
      <c r="H103" s="423"/>
      <c r="I103" s="423"/>
      <c r="J103" s="423"/>
      <c r="K103" s="424"/>
      <c r="L103" s="422"/>
      <c r="M103" s="423"/>
      <c r="N103" s="423"/>
      <c r="O103" s="423"/>
      <c r="P103" s="424"/>
      <c r="Q103" s="179"/>
    </row>
    <row r="104" spans="1:17" ht="16.5">
      <c r="A104" s="714">
        <v>67</v>
      </c>
      <c r="B104" s="509" t="s">
        <v>81</v>
      </c>
      <c r="C104" s="416">
        <v>4902577</v>
      </c>
      <c r="D104" s="440" t="s">
        <v>12</v>
      </c>
      <c r="E104" s="406" t="s">
        <v>354</v>
      </c>
      <c r="F104" s="416">
        <v>-400</v>
      </c>
      <c r="G104" s="422">
        <v>995596</v>
      </c>
      <c r="H104" s="423">
        <v>995596</v>
      </c>
      <c r="I104" s="423">
        <f>G104-H104</f>
        <v>0</v>
      </c>
      <c r="J104" s="423">
        <f>$F104*I104</f>
        <v>0</v>
      </c>
      <c r="K104" s="424">
        <f>J104/1000000</f>
        <v>0</v>
      </c>
      <c r="L104" s="422">
        <v>50</v>
      </c>
      <c r="M104" s="423">
        <v>50</v>
      </c>
      <c r="N104" s="423">
        <f>L104-M104</f>
        <v>0</v>
      </c>
      <c r="O104" s="423">
        <f>$F104*N104</f>
        <v>0</v>
      </c>
      <c r="P104" s="424">
        <f>O104/1000000</f>
        <v>0</v>
      </c>
      <c r="Q104" s="679"/>
    </row>
    <row r="105" spans="1:17" s="692" customFormat="1" ht="16.5">
      <c r="A105" s="714">
        <v>68</v>
      </c>
      <c r="B105" s="509" t="s">
        <v>82</v>
      </c>
      <c r="C105" s="416">
        <v>4902525</v>
      </c>
      <c r="D105" s="440" t="s">
        <v>12</v>
      </c>
      <c r="E105" s="406" t="s">
        <v>354</v>
      </c>
      <c r="F105" s="416">
        <v>400</v>
      </c>
      <c r="G105" s="425">
        <v>999933</v>
      </c>
      <c r="H105" s="426">
        <v>999933</v>
      </c>
      <c r="I105" s="426">
        <f>G105-H105</f>
        <v>0</v>
      </c>
      <c r="J105" s="426">
        <f>$F105*I105</f>
        <v>0</v>
      </c>
      <c r="K105" s="431">
        <f>J105/1000000</f>
        <v>0</v>
      </c>
      <c r="L105" s="425">
        <v>2</v>
      </c>
      <c r="M105" s="426">
        <v>2</v>
      </c>
      <c r="N105" s="426">
        <f>L105-M105</f>
        <v>0</v>
      </c>
      <c r="O105" s="426">
        <f>$F105*N105</f>
        <v>0</v>
      </c>
      <c r="P105" s="431">
        <f>O105/1000000</f>
        <v>0</v>
      </c>
      <c r="Q105" s="728"/>
    </row>
    <row r="106" spans="1:17" ht="16.5">
      <c r="A106" s="714"/>
      <c r="B106" s="370" t="s">
        <v>393</v>
      </c>
      <c r="C106" s="416"/>
      <c r="D106" s="440"/>
      <c r="E106" s="406"/>
      <c r="F106" s="416"/>
      <c r="G106" s="422"/>
      <c r="H106" s="423"/>
      <c r="I106" s="423"/>
      <c r="J106" s="423"/>
      <c r="K106" s="424"/>
      <c r="L106" s="422"/>
      <c r="M106" s="423"/>
      <c r="N106" s="423"/>
      <c r="O106" s="423"/>
      <c r="P106" s="424"/>
      <c r="Q106" s="179"/>
    </row>
    <row r="107" spans="1:17" s="692" customFormat="1" ht="18">
      <c r="A107" s="714">
        <v>69</v>
      </c>
      <c r="B107" s="438" t="s">
        <v>399</v>
      </c>
      <c r="C107" s="383">
        <v>5128444</v>
      </c>
      <c r="D107" s="150" t="s">
        <v>12</v>
      </c>
      <c r="E107" s="115" t="s">
        <v>354</v>
      </c>
      <c r="F107" s="556">
        <v>800</v>
      </c>
      <c r="G107" s="425">
        <v>976985</v>
      </c>
      <c r="H107" s="426">
        <v>977213</v>
      </c>
      <c r="I107" s="396">
        <f>G107-H107</f>
        <v>-228</v>
      </c>
      <c r="J107" s="396">
        <f>$F107*I107</f>
        <v>-182400</v>
      </c>
      <c r="K107" s="396">
        <f>J107/1000000</f>
        <v>-0.1824</v>
      </c>
      <c r="L107" s="425">
        <v>258</v>
      </c>
      <c r="M107" s="426">
        <v>264</v>
      </c>
      <c r="N107" s="396">
        <f>L107-M107</f>
        <v>-6</v>
      </c>
      <c r="O107" s="396">
        <f>$F107*N107</f>
        <v>-4800</v>
      </c>
      <c r="P107" s="396">
        <f>O107/1000000</f>
        <v>-0.0048</v>
      </c>
      <c r="Q107" s="701"/>
    </row>
    <row r="108" spans="1:17" s="692" customFormat="1" ht="18">
      <c r="A108" s="714">
        <v>70</v>
      </c>
      <c r="B108" s="438" t="s">
        <v>409</v>
      </c>
      <c r="C108" s="383">
        <v>4864950</v>
      </c>
      <c r="D108" s="150" t="s">
        <v>12</v>
      </c>
      <c r="E108" s="115" t="s">
        <v>354</v>
      </c>
      <c r="F108" s="556">
        <v>2000</v>
      </c>
      <c r="G108" s="425">
        <v>191</v>
      </c>
      <c r="H108" s="426">
        <v>49</v>
      </c>
      <c r="I108" s="396">
        <f>G108-H108</f>
        <v>142</v>
      </c>
      <c r="J108" s="396">
        <f>$F108*I108</f>
        <v>284000</v>
      </c>
      <c r="K108" s="396">
        <f>J108/1000000</f>
        <v>0.284</v>
      </c>
      <c r="L108" s="425">
        <v>6</v>
      </c>
      <c r="M108" s="426">
        <v>0</v>
      </c>
      <c r="N108" s="396">
        <f>L108-M108</f>
        <v>6</v>
      </c>
      <c r="O108" s="396">
        <f>$F108*N108</f>
        <v>12000</v>
      </c>
      <c r="P108" s="396">
        <f>O108/1000000</f>
        <v>0.012</v>
      </c>
      <c r="Q108" s="701"/>
    </row>
    <row r="109" spans="1:17" s="692" customFormat="1" ht="18">
      <c r="A109" s="396"/>
      <c r="B109" s="370" t="s">
        <v>429</v>
      </c>
      <c r="C109" s="383"/>
      <c r="D109" s="150"/>
      <c r="E109" s="115"/>
      <c r="F109" s="416"/>
      <c r="G109" s="425"/>
      <c r="H109" s="426"/>
      <c r="I109" s="396"/>
      <c r="J109" s="396"/>
      <c r="K109" s="396"/>
      <c r="L109" s="425"/>
      <c r="M109" s="426"/>
      <c r="N109" s="396"/>
      <c r="O109" s="396"/>
      <c r="P109" s="396"/>
      <c r="Q109" s="425"/>
    </row>
    <row r="110" spans="1:17" s="692" customFormat="1" ht="18">
      <c r="A110" s="714">
        <v>71</v>
      </c>
      <c r="B110" s="438" t="s">
        <v>430</v>
      </c>
      <c r="C110" s="383">
        <v>5269776</v>
      </c>
      <c r="D110" s="150" t="s">
        <v>12</v>
      </c>
      <c r="E110" s="115" t="s">
        <v>354</v>
      </c>
      <c r="F110" s="556">
        <v>1000</v>
      </c>
      <c r="G110" s="425">
        <v>0</v>
      </c>
      <c r="H110" s="426">
        <v>0</v>
      </c>
      <c r="I110" s="396">
        <f>G110-H110</f>
        <v>0</v>
      </c>
      <c r="J110" s="396">
        <f>$F110*I110</f>
        <v>0</v>
      </c>
      <c r="K110" s="396">
        <f>J110/1000000</f>
        <v>0</v>
      </c>
      <c r="L110" s="425">
        <v>0</v>
      </c>
      <c r="M110" s="426">
        <v>0</v>
      </c>
      <c r="N110" s="396">
        <f>L110-M110</f>
        <v>0</v>
      </c>
      <c r="O110" s="396">
        <f>$F110*N110</f>
        <v>0</v>
      </c>
      <c r="P110" s="396">
        <f>O110/1000000</f>
        <v>0</v>
      </c>
      <c r="Q110" s="425"/>
    </row>
    <row r="111" spans="1:17" s="777" customFormat="1" ht="18.75" thickBot="1">
      <c r="A111" s="774">
        <v>72</v>
      </c>
      <c r="B111" s="775" t="s">
        <v>431</v>
      </c>
      <c r="C111" s="386">
        <v>5269783</v>
      </c>
      <c r="D111" s="308" t="s">
        <v>12</v>
      </c>
      <c r="E111" s="309" t="s">
        <v>354</v>
      </c>
      <c r="F111" s="776">
        <v>1000</v>
      </c>
      <c r="G111" s="699">
        <v>106</v>
      </c>
      <c r="H111" s="700">
        <v>0</v>
      </c>
      <c r="I111" s="405">
        <f>G111-H111</f>
        <v>106</v>
      </c>
      <c r="J111" s="405">
        <f>$F111*I111</f>
        <v>106000</v>
      </c>
      <c r="K111" s="405">
        <f>J111/1000000</f>
        <v>0.106</v>
      </c>
      <c r="L111" s="699">
        <v>73</v>
      </c>
      <c r="M111" s="700">
        <v>0</v>
      </c>
      <c r="N111" s="405">
        <f>L111-M111</f>
        <v>73</v>
      </c>
      <c r="O111" s="405">
        <f>$F111*N111</f>
        <v>73000</v>
      </c>
      <c r="P111" s="405">
        <f>O111/1000000</f>
        <v>0.073</v>
      </c>
      <c r="Q111" s="778" t="s">
        <v>455</v>
      </c>
    </row>
    <row r="112" spans="2:16" ht="13.5" thickTop="1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8">
      <c r="B113" s="182" t="s">
        <v>248</v>
      </c>
      <c r="G113" s="18"/>
      <c r="H113" s="18"/>
      <c r="I113" s="18"/>
      <c r="J113" s="18"/>
      <c r="K113" s="576">
        <f>SUM(K7:K111)</f>
        <v>-0.8185745733333333</v>
      </c>
      <c r="L113" s="18"/>
      <c r="M113" s="18"/>
      <c r="N113" s="18"/>
      <c r="O113" s="18"/>
      <c r="P113" s="181">
        <f>SUM(P7:P111)</f>
        <v>4.6425276133333355</v>
      </c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2.75">
      <c r="B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5.75">
      <c r="A119" s="16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7" ht="24" thickBot="1">
      <c r="A120" s="220" t="s">
        <v>247</v>
      </c>
      <c r="G120" s="19"/>
      <c r="H120" s="19"/>
      <c r="I120" s="98" t="s">
        <v>405</v>
      </c>
      <c r="J120" s="19"/>
      <c r="K120" s="19"/>
      <c r="L120" s="19"/>
      <c r="M120" s="19"/>
      <c r="N120" s="98" t="s">
        <v>406</v>
      </c>
      <c r="O120" s="19"/>
      <c r="P120" s="19"/>
      <c r="Q120" s="791" t="str">
        <f>Q1</f>
        <v>MAY-2015</v>
      </c>
    </row>
    <row r="121" spans="1:17" ht="39.75" thickBot="1" thickTop="1">
      <c r="A121" s="99" t="s">
        <v>8</v>
      </c>
      <c r="B121" s="38" t="s">
        <v>9</v>
      </c>
      <c r="C121" s="39" t="s">
        <v>1</v>
      </c>
      <c r="D121" s="39" t="s">
        <v>2</v>
      </c>
      <c r="E121" s="39" t="s">
        <v>3</v>
      </c>
      <c r="F121" s="39" t="s">
        <v>10</v>
      </c>
      <c r="G121" s="41" t="str">
        <f>G5</f>
        <v>FINAL READING 01/06/2015</v>
      </c>
      <c r="H121" s="39" t="str">
        <f>H5</f>
        <v>INTIAL READING 01/05/2015</v>
      </c>
      <c r="I121" s="39" t="s">
        <v>4</v>
      </c>
      <c r="J121" s="39" t="s">
        <v>5</v>
      </c>
      <c r="K121" s="40" t="s">
        <v>6</v>
      </c>
      <c r="L121" s="41" t="str">
        <f>G5</f>
        <v>FINAL READING 01/06/2015</v>
      </c>
      <c r="M121" s="39" t="str">
        <f>H5</f>
        <v>INTIAL READING 01/05/2015</v>
      </c>
      <c r="N121" s="39" t="s">
        <v>4</v>
      </c>
      <c r="O121" s="39" t="s">
        <v>5</v>
      </c>
      <c r="P121" s="40" t="s">
        <v>6</v>
      </c>
      <c r="Q121" s="40" t="s">
        <v>317</v>
      </c>
    </row>
    <row r="122" spans="1:16" ht="8.25" customHeight="1" thickBot="1" thickTop="1">
      <c r="A122" s="14"/>
      <c r="B122" s="12"/>
      <c r="C122" s="11"/>
      <c r="D122" s="11"/>
      <c r="E122" s="11"/>
      <c r="F122" s="11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7" ht="15.75" customHeight="1" thickTop="1">
      <c r="A123" s="418"/>
      <c r="B123" s="419" t="s">
        <v>28</v>
      </c>
      <c r="C123" s="403"/>
      <c r="D123" s="391"/>
      <c r="E123" s="391"/>
      <c r="F123" s="391"/>
      <c r="G123" s="102"/>
      <c r="H123" s="26"/>
      <c r="I123" s="26"/>
      <c r="J123" s="26"/>
      <c r="K123" s="27"/>
      <c r="L123" s="102"/>
      <c r="M123" s="26"/>
      <c r="N123" s="26"/>
      <c r="O123" s="26"/>
      <c r="P123" s="27"/>
      <c r="Q123" s="178"/>
    </row>
    <row r="124" spans="1:17" ht="15.75" customHeight="1">
      <c r="A124" s="402">
        <v>1</v>
      </c>
      <c r="B124" s="434" t="s">
        <v>83</v>
      </c>
      <c r="C124" s="416">
        <v>4865092</v>
      </c>
      <c r="D124" s="406" t="s">
        <v>12</v>
      </c>
      <c r="E124" s="406" t="s">
        <v>354</v>
      </c>
      <c r="F124" s="416">
        <v>-100</v>
      </c>
      <c r="G124" s="422">
        <v>20649</v>
      </c>
      <c r="H124" s="423">
        <v>20643</v>
      </c>
      <c r="I124" s="423">
        <f>G124-H124</f>
        <v>6</v>
      </c>
      <c r="J124" s="423">
        <f aca="true" t="shared" si="18" ref="J124:J134">$F124*I124</f>
        <v>-600</v>
      </c>
      <c r="K124" s="424">
        <f aca="true" t="shared" si="19" ref="K124:K134">J124/1000000</f>
        <v>-0.0006</v>
      </c>
      <c r="L124" s="422">
        <v>17688</v>
      </c>
      <c r="M124" s="423">
        <v>16191</v>
      </c>
      <c r="N124" s="423">
        <f>L124-M124</f>
        <v>1497</v>
      </c>
      <c r="O124" s="423">
        <f aca="true" t="shared" si="20" ref="O124:O134">$F124*N124</f>
        <v>-149700</v>
      </c>
      <c r="P124" s="424">
        <f aca="true" t="shared" si="21" ref="P124:P134">O124/1000000</f>
        <v>-0.1497</v>
      </c>
      <c r="Q124" s="179"/>
    </row>
    <row r="125" spans="1:17" ht="16.5">
      <c r="A125" s="402"/>
      <c r="B125" s="435" t="s">
        <v>41</v>
      </c>
      <c r="C125" s="416"/>
      <c r="D125" s="441"/>
      <c r="E125" s="441"/>
      <c r="F125" s="416"/>
      <c r="G125" s="422"/>
      <c r="H125" s="423"/>
      <c r="I125" s="423"/>
      <c r="J125" s="423"/>
      <c r="K125" s="424"/>
      <c r="L125" s="422"/>
      <c r="M125" s="423"/>
      <c r="N125" s="423"/>
      <c r="O125" s="423"/>
      <c r="P125" s="424"/>
      <c r="Q125" s="179"/>
    </row>
    <row r="126" spans="1:17" ht="16.5">
      <c r="A126" s="402">
        <v>2</v>
      </c>
      <c r="B126" s="434" t="s">
        <v>42</v>
      </c>
      <c r="C126" s="416">
        <v>4864955</v>
      </c>
      <c r="D126" s="440" t="s">
        <v>12</v>
      </c>
      <c r="E126" s="406" t="s">
        <v>354</v>
      </c>
      <c r="F126" s="416">
        <v>-1000</v>
      </c>
      <c r="G126" s="422">
        <v>13269</v>
      </c>
      <c r="H126" s="423">
        <v>13273</v>
      </c>
      <c r="I126" s="423">
        <f>G126-H126</f>
        <v>-4</v>
      </c>
      <c r="J126" s="423">
        <f t="shared" si="18"/>
        <v>4000</v>
      </c>
      <c r="K126" s="424">
        <f t="shared" si="19"/>
        <v>0.004</v>
      </c>
      <c r="L126" s="422">
        <v>7746</v>
      </c>
      <c r="M126" s="423">
        <v>7633</v>
      </c>
      <c r="N126" s="423">
        <f>L126-M126</f>
        <v>113</v>
      </c>
      <c r="O126" s="423">
        <f t="shared" si="20"/>
        <v>-113000</v>
      </c>
      <c r="P126" s="424">
        <f t="shared" si="21"/>
        <v>-0.113</v>
      </c>
      <c r="Q126" s="179"/>
    </row>
    <row r="127" spans="1:17" ht="16.5">
      <c r="A127" s="402"/>
      <c r="B127" s="435" t="s">
        <v>18</v>
      </c>
      <c r="C127" s="416"/>
      <c r="D127" s="440"/>
      <c r="E127" s="406"/>
      <c r="F127" s="416"/>
      <c r="G127" s="422"/>
      <c r="H127" s="423"/>
      <c r="I127" s="423"/>
      <c r="J127" s="423"/>
      <c r="K127" s="424"/>
      <c r="L127" s="422"/>
      <c r="M127" s="423"/>
      <c r="N127" s="423"/>
      <c r="O127" s="423"/>
      <c r="P127" s="424"/>
      <c r="Q127" s="179"/>
    </row>
    <row r="128" spans="1:17" ht="16.5">
      <c r="A128" s="402">
        <v>3</v>
      </c>
      <c r="B128" s="434" t="s">
        <v>19</v>
      </c>
      <c r="C128" s="416">
        <v>4864808</v>
      </c>
      <c r="D128" s="440" t="s">
        <v>12</v>
      </c>
      <c r="E128" s="406" t="s">
        <v>354</v>
      </c>
      <c r="F128" s="416">
        <v>-200</v>
      </c>
      <c r="G128" s="422">
        <v>9457</v>
      </c>
      <c r="H128" s="423">
        <v>9460</v>
      </c>
      <c r="I128" s="426">
        <f>G128-H128</f>
        <v>-3</v>
      </c>
      <c r="J128" s="426">
        <f t="shared" si="18"/>
        <v>600</v>
      </c>
      <c r="K128" s="431">
        <f t="shared" si="19"/>
        <v>0.0006</v>
      </c>
      <c r="L128" s="422">
        <v>19457</v>
      </c>
      <c r="M128" s="423">
        <v>15689</v>
      </c>
      <c r="N128" s="423">
        <f>L128-M128</f>
        <v>3768</v>
      </c>
      <c r="O128" s="423">
        <f t="shared" si="20"/>
        <v>-753600</v>
      </c>
      <c r="P128" s="424">
        <f t="shared" si="21"/>
        <v>-0.7536</v>
      </c>
      <c r="Q128" s="547"/>
    </row>
    <row r="129" spans="1:17" s="692" customFormat="1" ht="16.5">
      <c r="A129" s="402">
        <v>4</v>
      </c>
      <c r="B129" s="434" t="s">
        <v>20</v>
      </c>
      <c r="C129" s="416">
        <v>4864855</v>
      </c>
      <c r="D129" s="440" t="s">
        <v>12</v>
      </c>
      <c r="E129" s="406" t="s">
        <v>354</v>
      </c>
      <c r="F129" s="416">
        <v>-1000</v>
      </c>
      <c r="G129" s="425">
        <v>14205</v>
      </c>
      <c r="H129" s="426">
        <v>14206</v>
      </c>
      <c r="I129" s="426">
        <f>G129-H129</f>
        <v>-1</v>
      </c>
      <c r="J129" s="426">
        <f t="shared" si="18"/>
        <v>1000</v>
      </c>
      <c r="K129" s="431">
        <f t="shared" si="19"/>
        <v>0.001</v>
      </c>
      <c r="L129" s="425">
        <v>34755</v>
      </c>
      <c r="M129" s="426">
        <v>34768</v>
      </c>
      <c r="N129" s="426">
        <f>L129-M129</f>
        <v>-13</v>
      </c>
      <c r="O129" s="426">
        <f t="shared" si="20"/>
        <v>13000</v>
      </c>
      <c r="P129" s="431">
        <f t="shared" si="21"/>
        <v>0.013</v>
      </c>
      <c r="Q129" s="701" t="s">
        <v>449</v>
      </c>
    </row>
    <row r="130" spans="1:17" s="692" customFormat="1" ht="16.5">
      <c r="A130" s="402"/>
      <c r="B130" s="434" t="s">
        <v>20</v>
      </c>
      <c r="C130" s="416">
        <v>4865144</v>
      </c>
      <c r="D130" s="440" t="s">
        <v>12</v>
      </c>
      <c r="E130" s="406" t="s">
        <v>354</v>
      </c>
      <c r="F130" s="416">
        <v>-1000</v>
      </c>
      <c r="G130" s="425">
        <v>85721</v>
      </c>
      <c r="H130" s="426">
        <v>85721</v>
      </c>
      <c r="I130" s="426">
        <f>G130-H130</f>
        <v>0</v>
      </c>
      <c r="J130" s="426">
        <f>$F130*I130</f>
        <v>0</v>
      </c>
      <c r="K130" s="431">
        <f>J130/1000000</f>
        <v>0</v>
      </c>
      <c r="L130" s="425">
        <v>118057</v>
      </c>
      <c r="M130" s="426">
        <v>118057</v>
      </c>
      <c r="N130" s="426">
        <f>L130-M130</f>
        <v>0</v>
      </c>
      <c r="O130" s="426">
        <f>$F130*N130</f>
        <v>0</v>
      </c>
      <c r="P130" s="431">
        <f>O130/1000000</f>
        <v>0</v>
      </c>
      <c r="Q130" s="701" t="s">
        <v>423</v>
      </c>
    </row>
    <row r="131" spans="1:17" ht="16.5">
      <c r="A131" s="420"/>
      <c r="B131" s="439" t="s">
        <v>49</v>
      </c>
      <c r="C131" s="397"/>
      <c r="D131" s="446"/>
      <c r="E131" s="446"/>
      <c r="F131" s="421"/>
      <c r="G131" s="432"/>
      <c r="H131" s="280"/>
      <c r="I131" s="423"/>
      <c r="J131" s="423"/>
      <c r="K131" s="424"/>
      <c r="L131" s="432"/>
      <c r="M131" s="280"/>
      <c r="N131" s="423"/>
      <c r="O131" s="423"/>
      <c r="P131" s="424"/>
      <c r="Q131" s="179"/>
    </row>
    <row r="132" spans="1:17" s="692" customFormat="1" ht="16.5">
      <c r="A132" s="402">
        <v>5</v>
      </c>
      <c r="B132" s="437" t="s">
        <v>50</v>
      </c>
      <c r="C132" s="416">
        <v>4864898</v>
      </c>
      <c r="D132" s="441" t="s">
        <v>12</v>
      </c>
      <c r="E132" s="406" t="s">
        <v>354</v>
      </c>
      <c r="F132" s="416">
        <v>-100</v>
      </c>
      <c r="G132" s="425">
        <v>9549</v>
      </c>
      <c r="H132" s="426">
        <v>9630</v>
      </c>
      <c r="I132" s="426">
        <f>G132-H132</f>
        <v>-81</v>
      </c>
      <c r="J132" s="426">
        <f t="shared" si="18"/>
        <v>8100</v>
      </c>
      <c r="K132" s="431">
        <f t="shared" si="19"/>
        <v>0.0081</v>
      </c>
      <c r="L132" s="425">
        <v>61392</v>
      </c>
      <c r="M132" s="426">
        <v>61395</v>
      </c>
      <c r="N132" s="426">
        <f>L132-M132</f>
        <v>-3</v>
      </c>
      <c r="O132" s="426">
        <f t="shared" si="20"/>
        <v>300</v>
      </c>
      <c r="P132" s="431">
        <f t="shared" si="21"/>
        <v>0.0003</v>
      </c>
      <c r="Q132" s="705"/>
    </row>
    <row r="133" spans="1:17" ht="16.5">
      <c r="A133" s="402"/>
      <c r="B133" s="436" t="s">
        <v>51</v>
      </c>
      <c r="C133" s="416"/>
      <c r="D133" s="440"/>
      <c r="E133" s="406"/>
      <c r="F133" s="416"/>
      <c r="G133" s="422"/>
      <c r="H133" s="423"/>
      <c r="I133" s="423"/>
      <c r="J133" s="423"/>
      <c r="K133" s="424"/>
      <c r="L133" s="422"/>
      <c r="M133" s="423"/>
      <c r="N133" s="423"/>
      <c r="O133" s="423"/>
      <c r="P133" s="424"/>
      <c r="Q133" s="179"/>
    </row>
    <row r="134" spans="1:17" ht="16.5">
      <c r="A134" s="402">
        <v>6</v>
      </c>
      <c r="B134" s="681" t="s">
        <v>357</v>
      </c>
      <c r="C134" s="416">
        <v>4865174</v>
      </c>
      <c r="D134" s="441" t="s">
        <v>12</v>
      </c>
      <c r="E134" s="406" t="s">
        <v>354</v>
      </c>
      <c r="F134" s="416">
        <v>-1000</v>
      </c>
      <c r="G134" s="425">
        <v>0</v>
      </c>
      <c r="H134" s="426">
        <v>0</v>
      </c>
      <c r="I134" s="426">
        <f>G134-H134</f>
        <v>0</v>
      </c>
      <c r="J134" s="426">
        <f t="shared" si="18"/>
        <v>0</v>
      </c>
      <c r="K134" s="431">
        <f t="shared" si="19"/>
        <v>0</v>
      </c>
      <c r="L134" s="425">
        <v>0</v>
      </c>
      <c r="M134" s="426">
        <v>0</v>
      </c>
      <c r="N134" s="426">
        <f>L134-M134</f>
        <v>0</v>
      </c>
      <c r="O134" s="426">
        <f t="shared" si="20"/>
        <v>0</v>
      </c>
      <c r="P134" s="431">
        <f t="shared" si="21"/>
        <v>0</v>
      </c>
      <c r="Q134" s="548"/>
    </row>
    <row r="135" spans="1:17" ht="16.5">
      <c r="A135" s="402"/>
      <c r="B135" s="435" t="s">
        <v>37</v>
      </c>
      <c r="C135" s="416"/>
      <c r="D135" s="441"/>
      <c r="E135" s="406"/>
      <c r="F135" s="416"/>
      <c r="G135" s="422"/>
      <c r="H135" s="423"/>
      <c r="I135" s="423"/>
      <c r="J135" s="423"/>
      <c r="K135" s="424"/>
      <c r="L135" s="422"/>
      <c r="M135" s="423"/>
      <c r="N135" s="423"/>
      <c r="O135" s="423"/>
      <c r="P135" s="424"/>
      <c r="Q135" s="179"/>
    </row>
    <row r="136" spans="1:17" ht="16.5">
      <c r="A136" s="402">
        <v>7</v>
      </c>
      <c r="B136" s="434" t="s">
        <v>370</v>
      </c>
      <c r="C136" s="416">
        <v>4864961</v>
      </c>
      <c r="D136" s="440" t="s">
        <v>12</v>
      </c>
      <c r="E136" s="406" t="s">
        <v>354</v>
      </c>
      <c r="F136" s="416">
        <v>-1000</v>
      </c>
      <c r="G136" s="422">
        <v>919875</v>
      </c>
      <c r="H136" s="423">
        <v>920764</v>
      </c>
      <c r="I136" s="423">
        <f>G136-H136</f>
        <v>-889</v>
      </c>
      <c r="J136" s="423">
        <f>$F136*I136</f>
        <v>889000</v>
      </c>
      <c r="K136" s="424">
        <f>J136/1000000</f>
        <v>0.889</v>
      </c>
      <c r="L136" s="422">
        <v>991943</v>
      </c>
      <c r="M136" s="423">
        <v>991947</v>
      </c>
      <c r="N136" s="423">
        <f>L136-M136</f>
        <v>-4</v>
      </c>
      <c r="O136" s="423">
        <f>$F136*N136</f>
        <v>4000</v>
      </c>
      <c r="P136" s="424">
        <f>O136/1000000</f>
        <v>0.004</v>
      </c>
      <c r="Q136" s="179"/>
    </row>
    <row r="137" spans="1:17" ht="16.5">
      <c r="A137" s="402"/>
      <c r="B137" s="436" t="s">
        <v>393</v>
      </c>
      <c r="C137" s="416"/>
      <c r="D137" s="440"/>
      <c r="E137" s="406"/>
      <c r="F137" s="416"/>
      <c r="G137" s="422"/>
      <c r="H137" s="423"/>
      <c r="I137" s="423"/>
      <c r="J137" s="423"/>
      <c r="K137" s="424"/>
      <c r="L137" s="422"/>
      <c r="M137" s="423"/>
      <c r="N137" s="423"/>
      <c r="O137" s="423"/>
      <c r="P137" s="424"/>
      <c r="Q137" s="179"/>
    </row>
    <row r="138" spans="1:17" s="692" customFormat="1" ht="18">
      <c r="A138" s="402">
        <v>8</v>
      </c>
      <c r="B138" s="763" t="s">
        <v>398</v>
      </c>
      <c r="C138" s="383">
        <v>5128407</v>
      </c>
      <c r="D138" s="150" t="s">
        <v>12</v>
      </c>
      <c r="E138" s="115" t="s">
        <v>354</v>
      </c>
      <c r="F138" s="556">
        <v>2000</v>
      </c>
      <c r="G138" s="425">
        <v>999427</v>
      </c>
      <c r="H138" s="426">
        <v>999427</v>
      </c>
      <c r="I138" s="396">
        <f>G138-H138</f>
        <v>0</v>
      </c>
      <c r="J138" s="396">
        <f>$F138*I138</f>
        <v>0</v>
      </c>
      <c r="K138" s="396">
        <f>J138/1000000</f>
        <v>0</v>
      </c>
      <c r="L138" s="425">
        <v>999958</v>
      </c>
      <c r="M138" s="426">
        <v>999958</v>
      </c>
      <c r="N138" s="396">
        <f>L138-M138</f>
        <v>0</v>
      </c>
      <c r="O138" s="396">
        <f>$F138*N138</f>
        <v>0</v>
      </c>
      <c r="P138" s="396">
        <f>O138/1000000</f>
        <v>0</v>
      </c>
      <c r="Q138" s="705"/>
    </row>
    <row r="139" spans="1:17" ht="13.5" thickBot="1">
      <c r="A139" s="52"/>
      <c r="B139" s="165"/>
      <c r="C139" s="54"/>
      <c r="D139" s="109"/>
      <c r="E139" s="166"/>
      <c r="F139" s="109"/>
      <c r="G139" s="124"/>
      <c r="H139" s="125"/>
      <c r="I139" s="125"/>
      <c r="J139" s="125"/>
      <c r="K139" s="130"/>
      <c r="L139" s="124"/>
      <c r="M139" s="125"/>
      <c r="N139" s="125"/>
      <c r="O139" s="125"/>
      <c r="P139" s="130"/>
      <c r="Q139" s="180"/>
    </row>
    <row r="140" ht="13.5" thickTop="1"/>
    <row r="141" spans="2:16" ht="18">
      <c r="B141" s="184" t="s">
        <v>318</v>
      </c>
      <c r="K141" s="183">
        <f>SUM(K124:K139)</f>
        <v>0.9021</v>
      </c>
      <c r="P141" s="183">
        <f>SUM(P124:P139)</f>
        <v>-0.9990000000000001</v>
      </c>
    </row>
    <row r="142" spans="11:16" ht="15.75">
      <c r="K142" s="106"/>
      <c r="P142" s="106"/>
    </row>
    <row r="143" spans="11:16" ht="15.75">
      <c r="K143" s="106"/>
      <c r="P143" s="106"/>
    </row>
    <row r="144" spans="11:16" ht="15.75">
      <c r="K144" s="106"/>
      <c r="P144" s="106"/>
    </row>
    <row r="145" spans="11:16" ht="15.75">
      <c r="K145" s="106"/>
      <c r="P145" s="106"/>
    </row>
    <row r="146" spans="11:16" ht="15.75">
      <c r="K146" s="106"/>
      <c r="P146" s="106"/>
    </row>
    <row r="147" ht="13.5" thickBot="1"/>
    <row r="148" spans="1:17" ht="31.5" customHeight="1">
      <c r="A148" s="168" t="s">
        <v>250</v>
      </c>
      <c r="B148" s="169"/>
      <c r="C148" s="169"/>
      <c r="D148" s="170"/>
      <c r="E148" s="171"/>
      <c r="F148" s="170"/>
      <c r="G148" s="170"/>
      <c r="H148" s="169"/>
      <c r="I148" s="172"/>
      <c r="J148" s="173"/>
      <c r="K148" s="174"/>
      <c r="L148" s="57"/>
      <c r="M148" s="57"/>
      <c r="N148" s="57"/>
      <c r="O148" s="57"/>
      <c r="P148" s="57"/>
      <c r="Q148" s="58"/>
    </row>
    <row r="149" spans="1:17" ht="28.5" customHeight="1">
      <c r="A149" s="175" t="s">
        <v>313</v>
      </c>
      <c r="B149" s="103"/>
      <c r="C149" s="103"/>
      <c r="D149" s="103"/>
      <c r="E149" s="104"/>
      <c r="F149" s="103"/>
      <c r="G149" s="103"/>
      <c r="H149" s="103"/>
      <c r="I149" s="105"/>
      <c r="J149" s="103"/>
      <c r="K149" s="167">
        <f>K113</f>
        <v>-0.8185745733333333</v>
      </c>
      <c r="L149" s="19"/>
      <c r="M149" s="19"/>
      <c r="N149" s="19"/>
      <c r="O149" s="19"/>
      <c r="P149" s="167">
        <f>P113</f>
        <v>4.6425276133333355</v>
      </c>
      <c r="Q149" s="59"/>
    </row>
    <row r="150" spans="1:17" ht="28.5" customHeight="1">
      <c r="A150" s="175" t="s">
        <v>314</v>
      </c>
      <c r="B150" s="103"/>
      <c r="C150" s="103"/>
      <c r="D150" s="103"/>
      <c r="E150" s="104"/>
      <c r="F150" s="103"/>
      <c r="G150" s="103"/>
      <c r="H150" s="103"/>
      <c r="I150" s="105"/>
      <c r="J150" s="103"/>
      <c r="K150" s="167">
        <f>K141</f>
        <v>0.9021</v>
      </c>
      <c r="L150" s="19"/>
      <c r="M150" s="19"/>
      <c r="N150" s="19"/>
      <c r="O150" s="19"/>
      <c r="P150" s="167">
        <f>P141</f>
        <v>-0.9990000000000001</v>
      </c>
      <c r="Q150" s="59"/>
    </row>
    <row r="151" spans="1:17" ht="28.5" customHeight="1">
      <c r="A151" s="175" t="s">
        <v>251</v>
      </c>
      <c r="B151" s="103"/>
      <c r="C151" s="103"/>
      <c r="D151" s="103"/>
      <c r="E151" s="104"/>
      <c r="F151" s="103"/>
      <c r="G151" s="103"/>
      <c r="H151" s="103"/>
      <c r="I151" s="105"/>
      <c r="J151" s="103"/>
      <c r="K151" s="167">
        <f>'ROHTAK ROAD'!K47</f>
        <v>1.0368</v>
      </c>
      <c r="L151" s="19"/>
      <c r="M151" s="19"/>
      <c r="N151" s="19"/>
      <c r="O151" s="19"/>
      <c r="P151" s="167">
        <f>'ROHTAK ROAD'!P47</f>
        <v>-0.34942500000000004</v>
      </c>
      <c r="Q151" s="59"/>
    </row>
    <row r="152" spans="1:17" ht="27.75" customHeight="1" thickBot="1">
      <c r="A152" s="177" t="s">
        <v>252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582">
        <f>SUM(K149:K151)</f>
        <v>1.1203254266666667</v>
      </c>
      <c r="L152" s="60"/>
      <c r="M152" s="60"/>
      <c r="N152" s="60"/>
      <c r="O152" s="60"/>
      <c r="P152" s="582">
        <f>SUM(P149:P151)</f>
        <v>3.2941026133333353</v>
      </c>
      <c r="Q152" s="185"/>
    </row>
    <row r="156" ht="13.5" thickBot="1">
      <c r="A156" s="281"/>
    </row>
    <row r="157" spans="1:17" ht="12.75">
      <c r="A157" s="266"/>
      <c r="B157" s="267"/>
      <c r="C157" s="267"/>
      <c r="D157" s="267"/>
      <c r="E157" s="267"/>
      <c r="F157" s="267"/>
      <c r="G157" s="267"/>
      <c r="H157" s="57"/>
      <c r="I157" s="57"/>
      <c r="J157" s="57"/>
      <c r="K157" s="57"/>
      <c r="L157" s="57"/>
      <c r="M157" s="57"/>
      <c r="N157" s="57"/>
      <c r="O157" s="57"/>
      <c r="P157" s="57"/>
      <c r="Q157" s="58"/>
    </row>
    <row r="158" spans="1:17" ht="23.25">
      <c r="A158" s="274" t="s">
        <v>335</v>
      </c>
      <c r="B158" s="258"/>
      <c r="C158" s="258"/>
      <c r="D158" s="258"/>
      <c r="E158" s="258"/>
      <c r="F158" s="258"/>
      <c r="G158" s="258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68"/>
      <c r="B159" s="258"/>
      <c r="C159" s="258"/>
      <c r="D159" s="258"/>
      <c r="E159" s="258"/>
      <c r="F159" s="258"/>
      <c r="G159" s="258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5.75">
      <c r="A160" s="269"/>
      <c r="B160" s="270"/>
      <c r="C160" s="270"/>
      <c r="D160" s="270"/>
      <c r="E160" s="270"/>
      <c r="F160" s="270"/>
      <c r="G160" s="270"/>
      <c r="H160" s="19"/>
      <c r="I160" s="19"/>
      <c r="J160" s="19"/>
      <c r="K160" s="310" t="s">
        <v>347</v>
      </c>
      <c r="L160" s="19"/>
      <c r="M160" s="19"/>
      <c r="N160" s="19"/>
      <c r="O160" s="19"/>
      <c r="P160" s="310" t="s">
        <v>348</v>
      </c>
      <c r="Q160" s="59"/>
    </row>
    <row r="161" spans="1:17" ht="12.75">
      <c r="A161" s="271"/>
      <c r="B161" s="158"/>
      <c r="C161" s="158"/>
      <c r="D161" s="158"/>
      <c r="E161" s="158"/>
      <c r="F161" s="158"/>
      <c r="G161" s="158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1"/>
      <c r="B162" s="158"/>
      <c r="C162" s="158"/>
      <c r="D162" s="158"/>
      <c r="E162" s="158"/>
      <c r="F162" s="158"/>
      <c r="G162" s="158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24.75" customHeight="1">
      <c r="A163" s="275" t="s">
        <v>338</v>
      </c>
      <c r="B163" s="259"/>
      <c r="C163" s="259"/>
      <c r="D163" s="260"/>
      <c r="E163" s="260"/>
      <c r="F163" s="261"/>
      <c r="G163" s="260"/>
      <c r="H163" s="19"/>
      <c r="I163" s="19"/>
      <c r="J163" s="19"/>
      <c r="K163" s="279">
        <f>K152</f>
        <v>1.1203254266666667</v>
      </c>
      <c r="L163" s="260" t="s">
        <v>336</v>
      </c>
      <c r="M163" s="19"/>
      <c r="N163" s="19"/>
      <c r="O163" s="19"/>
      <c r="P163" s="279">
        <f>P152</f>
        <v>3.2941026133333353</v>
      </c>
      <c r="Q163" s="282" t="s">
        <v>336</v>
      </c>
    </row>
    <row r="164" spans="1:17" ht="15">
      <c r="A164" s="276"/>
      <c r="B164" s="262"/>
      <c r="C164" s="262"/>
      <c r="D164" s="258"/>
      <c r="E164" s="258"/>
      <c r="F164" s="263"/>
      <c r="G164" s="258"/>
      <c r="H164" s="19"/>
      <c r="I164" s="19"/>
      <c r="J164" s="19"/>
      <c r="K164" s="280"/>
      <c r="L164" s="258"/>
      <c r="M164" s="19"/>
      <c r="N164" s="19"/>
      <c r="O164" s="19"/>
      <c r="P164" s="280"/>
      <c r="Q164" s="283"/>
    </row>
    <row r="165" spans="1:17" ht="22.5" customHeight="1">
      <c r="A165" s="277" t="s">
        <v>337</v>
      </c>
      <c r="B165" s="264"/>
      <c r="C165" s="51"/>
      <c r="D165" s="258"/>
      <c r="E165" s="258"/>
      <c r="F165" s="265"/>
      <c r="G165" s="260"/>
      <c r="H165" s="19"/>
      <c r="I165" s="19"/>
      <c r="J165" s="19"/>
      <c r="K165" s="279">
        <f>'STEPPED UP GENCO'!K43</f>
        <v>-0.0038180834999999996</v>
      </c>
      <c r="L165" s="260" t="s">
        <v>336</v>
      </c>
      <c r="M165" s="19"/>
      <c r="N165" s="19"/>
      <c r="O165" s="19"/>
      <c r="P165" s="279">
        <f>'STEPPED UP GENCO'!P43</f>
        <v>-1.1050382112000001</v>
      </c>
      <c r="Q165" s="282" t="s">
        <v>336</v>
      </c>
    </row>
    <row r="166" spans="1:17" ht="12.75">
      <c r="A166" s="27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21" thickBot="1">
      <c r="A169" s="273"/>
      <c r="B169" s="60"/>
      <c r="C169" s="60"/>
      <c r="D169" s="60"/>
      <c r="E169" s="60"/>
      <c r="F169" s="60"/>
      <c r="G169" s="60"/>
      <c r="H169" s="706"/>
      <c r="I169" s="706"/>
      <c r="J169" s="707" t="s">
        <v>339</v>
      </c>
      <c r="K169" s="708">
        <f>SUM(K163:K168)</f>
        <v>1.1165073431666668</v>
      </c>
      <c r="L169" s="706" t="s">
        <v>336</v>
      </c>
      <c r="M169" s="709"/>
      <c r="N169" s="60"/>
      <c r="O169" s="60"/>
      <c r="P169" s="708">
        <f>SUM(P163:P168)</f>
        <v>2.189064402133335</v>
      </c>
      <c r="Q169" s="710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5" max="16" man="1"/>
    <brk id="118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70" zoomScaleNormal="85" zoomScaleSheetLayoutView="70" zoomScalePageLayoutView="0" workbookViewId="0" topLeftCell="A133">
      <selection activeCell="Q109" sqref="Q10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244</v>
      </c>
    </row>
    <row r="2" spans="1:18" ht="15">
      <c r="A2" s="2" t="s">
        <v>245</v>
      </c>
      <c r="K2" s="56"/>
      <c r="Q2" s="304" t="str">
        <f>NDPL!$Q$1</f>
        <v>MAY-2015</v>
      </c>
      <c r="R2" s="304"/>
    </row>
    <row r="3" ht="18" customHeight="1">
      <c r="A3" s="3" t="s">
        <v>87</v>
      </c>
    </row>
    <row r="4" spans="1:16" ht="16.5" customHeight="1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406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39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39" t="s">
        <v>6</v>
      </c>
      <c r="Q5" s="212" t="s">
        <v>317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5"/>
      <c r="B7" s="456" t="s">
        <v>144</v>
      </c>
      <c r="C7" s="443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692" customFormat="1" ht="15.75" customHeight="1">
      <c r="A8" s="457">
        <v>1</v>
      </c>
      <c r="B8" s="458" t="s">
        <v>88</v>
      </c>
      <c r="C8" s="463">
        <v>4865098</v>
      </c>
      <c r="D8" s="46" t="s">
        <v>12</v>
      </c>
      <c r="E8" s="47" t="s">
        <v>354</v>
      </c>
      <c r="F8" s="472">
        <v>100</v>
      </c>
      <c r="G8" s="425">
        <v>998146</v>
      </c>
      <c r="H8" s="426">
        <v>998255</v>
      </c>
      <c r="I8" s="342">
        <f>G8-H8</f>
        <v>-109</v>
      </c>
      <c r="J8" s="342">
        <f>$F8*I8</f>
        <v>-10900</v>
      </c>
      <c r="K8" s="342">
        <f aca="true" t="shared" si="0" ref="K8:K54">J8/1000000</f>
        <v>-0.0109</v>
      </c>
      <c r="L8" s="425">
        <v>36748</v>
      </c>
      <c r="M8" s="426">
        <v>37013</v>
      </c>
      <c r="N8" s="342">
        <f>L8-M8</f>
        <v>-265</v>
      </c>
      <c r="O8" s="342">
        <f>$F8*N8</f>
        <v>-26500</v>
      </c>
      <c r="P8" s="342">
        <f aca="true" t="shared" si="1" ref="P8:P54">O8/1000000</f>
        <v>-0.0265</v>
      </c>
      <c r="Q8" s="701"/>
    </row>
    <row r="9" spans="1:17" ht="15.75" customHeight="1">
      <c r="A9" s="457">
        <v>2</v>
      </c>
      <c r="B9" s="458" t="s">
        <v>89</v>
      </c>
      <c r="C9" s="463">
        <v>4865161</v>
      </c>
      <c r="D9" s="46" t="s">
        <v>12</v>
      </c>
      <c r="E9" s="47" t="s">
        <v>354</v>
      </c>
      <c r="F9" s="472">
        <v>100</v>
      </c>
      <c r="G9" s="422">
        <v>1560</v>
      </c>
      <c r="H9" s="423">
        <v>1197</v>
      </c>
      <c r="I9" s="491">
        <f aca="true" t="shared" si="2" ref="I9:I14">G9-H9</f>
        <v>363</v>
      </c>
      <c r="J9" s="491">
        <f aca="true" t="shared" si="3" ref="J9:J54">$F9*I9</f>
        <v>36300</v>
      </c>
      <c r="K9" s="491">
        <f t="shared" si="0"/>
        <v>0.0363</v>
      </c>
      <c r="L9" s="422">
        <v>55654</v>
      </c>
      <c r="M9" s="423">
        <v>53555</v>
      </c>
      <c r="N9" s="491">
        <f aca="true" t="shared" si="4" ref="N9:N14">L9-M9</f>
        <v>2099</v>
      </c>
      <c r="O9" s="491">
        <f aca="true" t="shared" si="5" ref="O9:O54">$F9*N9</f>
        <v>209900</v>
      </c>
      <c r="P9" s="491">
        <f t="shared" si="1"/>
        <v>0.2099</v>
      </c>
      <c r="Q9" s="179"/>
    </row>
    <row r="10" spans="1:17" ht="15.75" customHeight="1">
      <c r="A10" s="457">
        <v>3</v>
      </c>
      <c r="B10" s="458" t="s">
        <v>90</v>
      </c>
      <c r="C10" s="463">
        <v>4865099</v>
      </c>
      <c r="D10" s="46" t="s">
        <v>12</v>
      </c>
      <c r="E10" s="47" t="s">
        <v>354</v>
      </c>
      <c r="F10" s="472">
        <v>100</v>
      </c>
      <c r="G10" s="422">
        <v>14173</v>
      </c>
      <c r="H10" s="423">
        <v>14209</v>
      </c>
      <c r="I10" s="491">
        <f t="shared" si="2"/>
        <v>-36</v>
      </c>
      <c r="J10" s="491">
        <f t="shared" si="3"/>
        <v>-3600</v>
      </c>
      <c r="K10" s="491">
        <f t="shared" si="0"/>
        <v>-0.0036</v>
      </c>
      <c r="L10" s="422">
        <v>31998</v>
      </c>
      <c r="M10" s="423">
        <v>33404</v>
      </c>
      <c r="N10" s="491">
        <f t="shared" si="4"/>
        <v>-1406</v>
      </c>
      <c r="O10" s="491">
        <f t="shared" si="5"/>
        <v>-140600</v>
      </c>
      <c r="P10" s="491">
        <f t="shared" si="1"/>
        <v>-0.1406</v>
      </c>
      <c r="Q10" s="179"/>
    </row>
    <row r="11" spans="1:17" ht="15.75" customHeight="1">
      <c r="A11" s="457">
        <v>4</v>
      </c>
      <c r="B11" s="458" t="s">
        <v>91</v>
      </c>
      <c r="C11" s="463">
        <v>4865184</v>
      </c>
      <c r="D11" s="46" t="s">
        <v>12</v>
      </c>
      <c r="E11" s="47" t="s">
        <v>354</v>
      </c>
      <c r="F11" s="472">
        <v>600</v>
      </c>
      <c r="G11" s="422">
        <v>999902</v>
      </c>
      <c r="H11" s="423">
        <v>999986</v>
      </c>
      <c r="I11" s="491">
        <f>G11-H11</f>
        <v>-84</v>
      </c>
      <c r="J11" s="491">
        <f>$F11*I11</f>
        <v>-50400</v>
      </c>
      <c r="K11" s="491">
        <f>J11/1000000</f>
        <v>-0.0504</v>
      </c>
      <c r="L11" s="422">
        <v>5229</v>
      </c>
      <c r="M11" s="423">
        <v>5383</v>
      </c>
      <c r="N11" s="491">
        <f>L11-M11</f>
        <v>-154</v>
      </c>
      <c r="O11" s="491">
        <f>$F11*N11</f>
        <v>-92400</v>
      </c>
      <c r="P11" s="491">
        <f>O11/1000000</f>
        <v>-0.0924</v>
      </c>
      <c r="Q11" s="179"/>
    </row>
    <row r="12" spans="1:17" s="692" customFormat="1" ht="15">
      <c r="A12" s="457">
        <v>5</v>
      </c>
      <c r="B12" s="458" t="s">
        <v>92</v>
      </c>
      <c r="C12" s="463">
        <v>4865103</v>
      </c>
      <c r="D12" s="46" t="s">
        <v>12</v>
      </c>
      <c r="E12" s="47" t="s">
        <v>354</v>
      </c>
      <c r="F12" s="472">
        <v>500</v>
      </c>
      <c r="G12" s="425">
        <v>1973</v>
      </c>
      <c r="H12" s="426">
        <v>1967</v>
      </c>
      <c r="I12" s="342">
        <f>G12-H12</f>
        <v>6</v>
      </c>
      <c r="J12" s="342">
        <f t="shared" si="3"/>
        <v>3000</v>
      </c>
      <c r="K12" s="342">
        <f t="shared" si="0"/>
        <v>0.003</v>
      </c>
      <c r="L12" s="425">
        <v>2524</v>
      </c>
      <c r="M12" s="426">
        <v>2039</v>
      </c>
      <c r="N12" s="342">
        <f>L12-M12</f>
        <v>485</v>
      </c>
      <c r="O12" s="342">
        <f t="shared" si="5"/>
        <v>242500</v>
      </c>
      <c r="P12" s="342">
        <f t="shared" si="1"/>
        <v>0.2425</v>
      </c>
      <c r="Q12" s="736"/>
    </row>
    <row r="13" spans="1:17" ht="15.75" customHeight="1">
      <c r="A13" s="457">
        <v>6</v>
      </c>
      <c r="B13" s="458" t="s">
        <v>93</v>
      </c>
      <c r="C13" s="463">
        <v>4865101</v>
      </c>
      <c r="D13" s="46" t="s">
        <v>12</v>
      </c>
      <c r="E13" s="47" t="s">
        <v>354</v>
      </c>
      <c r="F13" s="472">
        <v>100</v>
      </c>
      <c r="G13" s="422">
        <v>18267</v>
      </c>
      <c r="H13" s="423">
        <v>17870</v>
      </c>
      <c r="I13" s="491">
        <f t="shared" si="2"/>
        <v>397</v>
      </c>
      <c r="J13" s="491">
        <f t="shared" si="3"/>
        <v>39700</v>
      </c>
      <c r="K13" s="491">
        <f t="shared" si="0"/>
        <v>0.0397</v>
      </c>
      <c r="L13" s="422">
        <v>172261</v>
      </c>
      <c r="M13" s="423">
        <v>170989</v>
      </c>
      <c r="N13" s="491">
        <f t="shared" si="4"/>
        <v>1272</v>
      </c>
      <c r="O13" s="491">
        <f t="shared" si="5"/>
        <v>127200</v>
      </c>
      <c r="P13" s="491">
        <f t="shared" si="1"/>
        <v>0.1272</v>
      </c>
      <c r="Q13" s="179"/>
    </row>
    <row r="14" spans="1:17" ht="15.75" customHeight="1">
      <c r="A14" s="457">
        <v>7</v>
      </c>
      <c r="B14" s="458" t="s">
        <v>94</v>
      </c>
      <c r="C14" s="463">
        <v>4865102</v>
      </c>
      <c r="D14" s="46" t="s">
        <v>12</v>
      </c>
      <c r="E14" s="47" t="s">
        <v>354</v>
      </c>
      <c r="F14" s="472">
        <v>100</v>
      </c>
      <c r="G14" s="422">
        <v>21757</v>
      </c>
      <c r="H14" s="423">
        <v>21880</v>
      </c>
      <c r="I14" s="491">
        <f t="shared" si="2"/>
        <v>-123</v>
      </c>
      <c r="J14" s="491">
        <f t="shared" si="3"/>
        <v>-12300</v>
      </c>
      <c r="K14" s="491">
        <f t="shared" si="0"/>
        <v>-0.0123</v>
      </c>
      <c r="L14" s="422">
        <v>122963</v>
      </c>
      <c r="M14" s="423">
        <v>123740</v>
      </c>
      <c r="N14" s="491">
        <f t="shared" si="4"/>
        <v>-777</v>
      </c>
      <c r="O14" s="491">
        <f t="shared" si="5"/>
        <v>-77700</v>
      </c>
      <c r="P14" s="491">
        <f t="shared" si="1"/>
        <v>-0.0777</v>
      </c>
      <c r="Q14" s="179"/>
    </row>
    <row r="15" spans="1:17" ht="15.75" customHeight="1">
      <c r="A15" s="457"/>
      <c r="B15" s="460" t="s">
        <v>11</v>
      </c>
      <c r="C15" s="463"/>
      <c r="D15" s="46"/>
      <c r="E15" s="46"/>
      <c r="F15" s="472"/>
      <c r="G15" s="422"/>
      <c r="H15" s="423"/>
      <c r="I15" s="491"/>
      <c r="J15" s="491"/>
      <c r="K15" s="491"/>
      <c r="L15" s="492"/>
      <c r="M15" s="491"/>
      <c r="N15" s="491"/>
      <c r="O15" s="491"/>
      <c r="P15" s="491"/>
      <c r="Q15" s="179"/>
    </row>
    <row r="16" spans="1:17" ht="15.75" customHeight="1">
      <c r="A16" s="457">
        <v>8</v>
      </c>
      <c r="B16" s="458" t="s">
        <v>377</v>
      </c>
      <c r="C16" s="463">
        <v>4864884</v>
      </c>
      <c r="D16" s="46" t="s">
        <v>12</v>
      </c>
      <c r="E16" s="47" t="s">
        <v>354</v>
      </c>
      <c r="F16" s="472">
        <v>1000</v>
      </c>
      <c r="G16" s="422">
        <v>990774</v>
      </c>
      <c r="H16" s="423">
        <v>990778</v>
      </c>
      <c r="I16" s="491">
        <f aca="true" t="shared" si="6" ref="I16:I27">G16-H16</f>
        <v>-4</v>
      </c>
      <c r="J16" s="491">
        <f t="shared" si="3"/>
        <v>-4000</v>
      </c>
      <c r="K16" s="491">
        <f t="shared" si="0"/>
        <v>-0.004</v>
      </c>
      <c r="L16" s="422">
        <v>947</v>
      </c>
      <c r="M16" s="423">
        <v>947</v>
      </c>
      <c r="N16" s="491">
        <f aca="true" t="shared" si="7" ref="N16:N27">L16-M16</f>
        <v>0</v>
      </c>
      <c r="O16" s="491">
        <f t="shared" si="5"/>
        <v>0</v>
      </c>
      <c r="P16" s="491">
        <f t="shared" si="1"/>
        <v>0</v>
      </c>
      <c r="Q16" s="548"/>
    </row>
    <row r="17" spans="1:17" ht="15.75" customHeight="1">
      <c r="A17" s="457">
        <v>9</v>
      </c>
      <c r="B17" s="458" t="s">
        <v>95</v>
      </c>
      <c r="C17" s="463">
        <v>4864831</v>
      </c>
      <c r="D17" s="46" t="s">
        <v>12</v>
      </c>
      <c r="E17" s="47" t="s">
        <v>354</v>
      </c>
      <c r="F17" s="472">
        <v>1000</v>
      </c>
      <c r="G17" s="422">
        <v>998241</v>
      </c>
      <c r="H17" s="423">
        <v>998241</v>
      </c>
      <c r="I17" s="491">
        <f t="shared" si="6"/>
        <v>0</v>
      </c>
      <c r="J17" s="491">
        <f t="shared" si="3"/>
        <v>0</v>
      </c>
      <c r="K17" s="491">
        <f t="shared" si="0"/>
        <v>0</v>
      </c>
      <c r="L17" s="422">
        <v>2138</v>
      </c>
      <c r="M17" s="423">
        <v>2030</v>
      </c>
      <c r="N17" s="491">
        <f t="shared" si="7"/>
        <v>108</v>
      </c>
      <c r="O17" s="491">
        <f t="shared" si="5"/>
        <v>108000</v>
      </c>
      <c r="P17" s="491">
        <f t="shared" si="1"/>
        <v>0.108</v>
      </c>
      <c r="Q17" s="179"/>
    </row>
    <row r="18" spans="1:17" ht="15.75" customHeight="1">
      <c r="A18" s="457">
        <v>10</v>
      </c>
      <c r="B18" s="458" t="s">
        <v>126</v>
      </c>
      <c r="C18" s="463">
        <v>4864832</v>
      </c>
      <c r="D18" s="46" t="s">
        <v>12</v>
      </c>
      <c r="E18" s="47" t="s">
        <v>354</v>
      </c>
      <c r="F18" s="472">
        <v>1000</v>
      </c>
      <c r="G18" s="422">
        <v>501</v>
      </c>
      <c r="H18" s="423">
        <v>495</v>
      </c>
      <c r="I18" s="491">
        <f t="shared" si="6"/>
        <v>6</v>
      </c>
      <c r="J18" s="491">
        <f t="shared" si="3"/>
        <v>6000</v>
      </c>
      <c r="K18" s="491">
        <f t="shared" si="0"/>
        <v>0.006</v>
      </c>
      <c r="L18" s="422">
        <v>1520</v>
      </c>
      <c r="M18" s="423">
        <v>1540</v>
      </c>
      <c r="N18" s="491">
        <f t="shared" si="7"/>
        <v>-20</v>
      </c>
      <c r="O18" s="491">
        <f t="shared" si="5"/>
        <v>-20000</v>
      </c>
      <c r="P18" s="491">
        <f t="shared" si="1"/>
        <v>-0.02</v>
      </c>
      <c r="Q18" s="179"/>
    </row>
    <row r="19" spans="1:17" ht="15.75" customHeight="1">
      <c r="A19" s="457">
        <v>11</v>
      </c>
      <c r="B19" s="458" t="s">
        <v>96</v>
      </c>
      <c r="C19" s="463">
        <v>4864833</v>
      </c>
      <c r="D19" s="46" t="s">
        <v>12</v>
      </c>
      <c r="E19" s="47" t="s">
        <v>354</v>
      </c>
      <c r="F19" s="472">
        <v>1000</v>
      </c>
      <c r="G19" s="422">
        <v>997670</v>
      </c>
      <c r="H19" s="423">
        <v>997674</v>
      </c>
      <c r="I19" s="491">
        <f t="shared" si="6"/>
        <v>-4</v>
      </c>
      <c r="J19" s="491">
        <f t="shared" si="3"/>
        <v>-4000</v>
      </c>
      <c r="K19" s="491">
        <f t="shared" si="0"/>
        <v>-0.004</v>
      </c>
      <c r="L19" s="422">
        <v>2615</v>
      </c>
      <c r="M19" s="423">
        <v>2688</v>
      </c>
      <c r="N19" s="491">
        <f t="shared" si="7"/>
        <v>-73</v>
      </c>
      <c r="O19" s="491">
        <f t="shared" si="5"/>
        <v>-73000</v>
      </c>
      <c r="P19" s="491">
        <f t="shared" si="1"/>
        <v>-0.073</v>
      </c>
      <c r="Q19" s="179"/>
    </row>
    <row r="20" spans="1:17" ht="15.75" customHeight="1">
      <c r="A20" s="457">
        <v>12</v>
      </c>
      <c r="B20" s="458" t="s">
        <v>97</v>
      </c>
      <c r="C20" s="463">
        <v>4864834</v>
      </c>
      <c r="D20" s="46" t="s">
        <v>12</v>
      </c>
      <c r="E20" s="47" t="s">
        <v>354</v>
      </c>
      <c r="F20" s="472">
        <v>1000</v>
      </c>
      <c r="G20" s="422">
        <v>997399</v>
      </c>
      <c r="H20" s="423">
        <v>997451</v>
      </c>
      <c r="I20" s="491">
        <f t="shared" si="6"/>
        <v>-52</v>
      </c>
      <c r="J20" s="491">
        <f t="shared" si="3"/>
        <v>-52000</v>
      </c>
      <c r="K20" s="491">
        <f t="shared" si="0"/>
        <v>-0.052</v>
      </c>
      <c r="L20" s="422">
        <v>4471</v>
      </c>
      <c r="M20" s="423">
        <v>4442</v>
      </c>
      <c r="N20" s="491">
        <f t="shared" si="7"/>
        <v>29</v>
      </c>
      <c r="O20" s="491">
        <f t="shared" si="5"/>
        <v>29000</v>
      </c>
      <c r="P20" s="491">
        <f t="shared" si="1"/>
        <v>0.029</v>
      </c>
      <c r="Q20" s="179"/>
    </row>
    <row r="21" spans="1:17" s="692" customFormat="1" ht="15.75" customHeight="1">
      <c r="A21" s="457">
        <v>13</v>
      </c>
      <c r="B21" s="406" t="s">
        <v>98</v>
      </c>
      <c r="C21" s="463">
        <v>4864889</v>
      </c>
      <c r="D21" s="50" t="s">
        <v>12</v>
      </c>
      <c r="E21" s="47" t="s">
        <v>354</v>
      </c>
      <c r="F21" s="472">
        <v>1000</v>
      </c>
      <c r="G21" s="425">
        <v>999997</v>
      </c>
      <c r="H21" s="342">
        <v>999997</v>
      </c>
      <c r="I21" s="342">
        <f t="shared" si="6"/>
        <v>0</v>
      </c>
      <c r="J21" s="342">
        <f>$F21*I21</f>
        <v>0</v>
      </c>
      <c r="K21" s="342">
        <f>J21/1000000</f>
        <v>0</v>
      </c>
      <c r="L21" s="425">
        <v>999965</v>
      </c>
      <c r="M21" s="342">
        <v>999992</v>
      </c>
      <c r="N21" s="342">
        <f t="shared" si="7"/>
        <v>-27</v>
      </c>
      <c r="O21" s="342">
        <f>$F21*N21</f>
        <v>-27000</v>
      </c>
      <c r="P21" s="342">
        <f>O21/1000000</f>
        <v>-0.027</v>
      </c>
      <c r="Q21" s="701"/>
    </row>
    <row r="22" spans="1:17" ht="15.75" customHeight="1">
      <c r="A22" s="457">
        <v>14</v>
      </c>
      <c r="B22" s="458" t="s">
        <v>99</v>
      </c>
      <c r="C22" s="463">
        <v>4864836</v>
      </c>
      <c r="D22" s="46" t="s">
        <v>12</v>
      </c>
      <c r="E22" s="47" t="s">
        <v>354</v>
      </c>
      <c r="F22" s="472">
        <v>1000</v>
      </c>
      <c r="G22" s="422">
        <v>999310</v>
      </c>
      <c r="H22" s="423">
        <v>999310</v>
      </c>
      <c r="I22" s="491">
        <f t="shared" si="6"/>
        <v>0</v>
      </c>
      <c r="J22" s="491">
        <f t="shared" si="3"/>
        <v>0</v>
      </c>
      <c r="K22" s="491">
        <f t="shared" si="0"/>
        <v>0</v>
      </c>
      <c r="L22" s="422">
        <v>17121</v>
      </c>
      <c r="M22" s="423">
        <v>16776</v>
      </c>
      <c r="N22" s="491">
        <f t="shared" si="7"/>
        <v>345</v>
      </c>
      <c r="O22" s="491">
        <f t="shared" si="5"/>
        <v>345000</v>
      </c>
      <c r="P22" s="491">
        <f t="shared" si="1"/>
        <v>0.345</v>
      </c>
      <c r="Q22" s="179"/>
    </row>
    <row r="23" spans="1:17" ht="15.75" customHeight="1">
      <c r="A23" s="457">
        <v>15</v>
      </c>
      <c r="B23" s="458" t="s">
        <v>100</v>
      </c>
      <c r="C23" s="463">
        <v>4864837</v>
      </c>
      <c r="D23" s="46" t="s">
        <v>12</v>
      </c>
      <c r="E23" s="47" t="s">
        <v>354</v>
      </c>
      <c r="F23" s="472">
        <v>1000</v>
      </c>
      <c r="G23" s="422">
        <v>1096</v>
      </c>
      <c r="H23" s="423">
        <v>1096</v>
      </c>
      <c r="I23" s="491">
        <f t="shared" si="6"/>
        <v>0</v>
      </c>
      <c r="J23" s="491">
        <f t="shared" si="3"/>
        <v>0</v>
      </c>
      <c r="K23" s="491">
        <f t="shared" si="0"/>
        <v>0</v>
      </c>
      <c r="L23" s="422">
        <v>37516</v>
      </c>
      <c r="M23" s="423">
        <v>37358</v>
      </c>
      <c r="N23" s="491">
        <f t="shared" si="7"/>
        <v>158</v>
      </c>
      <c r="O23" s="491">
        <f t="shared" si="5"/>
        <v>158000</v>
      </c>
      <c r="P23" s="342">
        <f t="shared" si="1"/>
        <v>0.158</v>
      </c>
      <c r="Q23" s="179"/>
    </row>
    <row r="24" spans="1:17" ht="15.75" customHeight="1">
      <c r="A24" s="457">
        <v>16</v>
      </c>
      <c r="B24" s="458" t="s">
        <v>101</v>
      </c>
      <c r="C24" s="463">
        <v>4864838</v>
      </c>
      <c r="D24" s="46" t="s">
        <v>12</v>
      </c>
      <c r="E24" s="47" t="s">
        <v>354</v>
      </c>
      <c r="F24" s="472">
        <v>1000</v>
      </c>
      <c r="G24" s="422">
        <v>999936</v>
      </c>
      <c r="H24" s="423">
        <v>999936</v>
      </c>
      <c r="I24" s="491">
        <f t="shared" si="6"/>
        <v>0</v>
      </c>
      <c r="J24" s="491">
        <f t="shared" si="3"/>
        <v>0</v>
      </c>
      <c r="K24" s="491">
        <f t="shared" si="0"/>
        <v>0</v>
      </c>
      <c r="L24" s="422">
        <v>27494</v>
      </c>
      <c r="M24" s="423">
        <v>27536</v>
      </c>
      <c r="N24" s="491">
        <f t="shared" si="7"/>
        <v>-42</v>
      </c>
      <c r="O24" s="491">
        <f t="shared" si="5"/>
        <v>-42000</v>
      </c>
      <c r="P24" s="491">
        <f t="shared" si="1"/>
        <v>-0.042</v>
      </c>
      <c r="Q24" s="179"/>
    </row>
    <row r="25" spans="1:17" ht="15.75" customHeight="1">
      <c r="A25" s="457">
        <v>17</v>
      </c>
      <c r="B25" s="458" t="s">
        <v>124</v>
      </c>
      <c r="C25" s="463">
        <v>4864839</v>
      </c>
      <c r="D25" s="46" t="s">
        <v>12</v>
      </c>
      <c r="E25" s="47" t="s">
        <v>354</v>
      </c>
      <c r="F25" s="472">
        <v>1000</v>
      </c>
      <c r="G25" s="422">
        <v>1599</v>
      </c>
      <c r="H25" s="423">
        <v>1599</v>
      </c>
      <c r="I25" s="491">
        <f t="shared" si="6"/>
        <v>0</v>
      </c>
      <c r="J25" s="491">
        <f t="shared" si="3"/>
        <v>0</v>
      </c>
      <c r="K25" s="491">
        <f t="shared" si="0"/>
        <v>0</v>
      </c>
      <c r="L25" s="422">
        <v>9388</v>
      </c>
      <c r="M25" s="423">
        <v>9303</v>
      </c>
      <c r="N25" s="491">
        <f t="shared" si="7"/>
        <v>85</v>
      </c>
      <c r="O25" s="491">
        <f t="shared" si="5"/>
        <v>85000</v>
      </c>
      <c r="P25" s="491">
        <f t="shared" si="1"/>
        <v>0.085</v>
      </c>
      <c r="Q25" s="179"/>
    </row>
    <row r="26" spans="1:17" ht="15.75" customHeight="1">
      <c r="A26" s="457">
        <v>18</v>
      </c>
      <c r="B26" s="458" t="s">
        <v>127</v>
      </c>
      <c r="C26" s="463">
        <v>4864788</v>
      </c>
      <c r="D26" s="46" t="s">
        <v>12</v>
      </c>
      <c r="E26" s="47" t="s">
        <v>354</v>
      </c>
      <c r="F26" s="472">
        <v>100</v>
      </c>
      <c r="G26" s="422">
        <v>11222</v>
      </c>
      <c r="H26" s="423">
        <v>11127</v>
      </c>
      <c r="I26" s="491">
        <f t="shared" si="6"/>
        <v>95</v>
      </c>
      <c r="J26" s="491">
        <f t="shared" si="3"/>
        <v>9500</v>
      </c>
      <c r="K26" s="491">
        <f t="shared" si="0"/>
        <v>0.0095</v>
      </c>
      <c r="L26" s="422">
        <v>293</v>
      </c>
      <c r="M26" s="423">
        <v>250</v>
      </c>
      <c r="N26" s="491">
        <f t="shared" si="7"/>
        <v>43</v>
      </c>
      <c r="O26" s="491">
        <f t="shared" si="5"/>
        <v>4300</v>
      </c>
      <c r="P26" s="491">
        <f t="shared" si="1"/>
        <v>0.0043</v>
      </c>
      <c r="Q26" s="179"/>
    </row>
    <row r="27" spans="1:17" ht="15.75" customHeight="1">
      <c r="A27" s="457">
        <v>19</v>
      </c>
      <c r="B27" s="458" t="s">
        <v>125</v>
      </c>
      <c r="C27" s="463">
        <v>4864883</v>
      </c>
      <c r="D27" s="46" t="s">
        <v>12</v>
      </c>
      <c r="E27" s="47" t="s">
        <v>354</v>
      </c>
      <c r="F27" s="472">
        <v>1000</v>
      </c>
      <c r="G27" s="422">
        <v>996829</v>
      </c>
      <c r="H27" s="423">
        <v>996829</v>
      </c>
      <c r="I27" s="491">
        <f t="shared" si="6"/>
        <v>0</v>
      </c>
      <c r="J27" s="491">
        <f t="shared" si="3"/>
        <v>0</v>
      </c>
      <c r="K27" s="491">
        <f t="shared" si="0"/>
        <v>0</v>
      </c>
      <c r="L27" s="422">
        <v>14350</v>
      </c>
      <c r="M27" s="423">
        <v>14136</v>
      </c>
      <c r="N27" s="491">
        <f t="shared" si="7"/>
        <v>214</v>
      </c>
      <c r="O27" s="491">
        <f t="shared" si="5"/>
        <v>214000</v>
      </c>
      <c r="P27" s="491">
        <f t="shared" si="1"/>
        <v>0.214</v>
      </c>
      <c r="Q27" s="179"/>
    </row>
    <row r="28" spans="1:17" ht="15.75" customHeight="1">
      <c r="A28" s="457"/>
      <c r="B28" s="460" t="s">
        <v>102</v>
      </c>
      <c r="C28" s="463"/>
      <c r="D28" s="46"/>
      <c r="E28" s="46"/>
      <c r="F28" s="472"/>
      <c r="G28" s="422"/>
      <c r="H28" s="423"/>
      <c r="I28" s="21"/>
      <c r="J28" s="21"/>
      <c r="K28" s="236"/>
      <c r="L28" s="100"/>
      <c r="M28" s="21"/>
      <c r="N28" s="21"/>
      <c r="O28" s="21"/>
      <c r="P28" s="236"/>
      <c r="Q28" s="179"/>
    </row>
    <row r="29" spans="1:17" ht="15.75" customHeight="1">
      <c r="A29" s="457">
        <v>20</v>
      </c>
      <c r="B29" s="458" t="s">
        <v>103</v>
      </c>
      <c r="C29" s="463">
        <v>4865041</v>
      </c>
      <c r="D29" s="46" t="s">
        <v>12</v>
      </c>
      <c r="E29" s="47" t="s">
        <v>354</v>
      </c>
      <c r="F29" s="472">
        <v>1100</v>
      </c>
      <c r="G29" s="422">
        <v>999998</v>
      </c>
      <c r="H29" s="423">
        <v>999998</v>
      </c>
      <c r="I29" s="491">
        <f>G29-H29</f>
        <v>0</v>
      </c>
      <c r="J29" s="491">
        <f t="shared" si="3"/>
        <v>0</v>
      </c>
      <c r="K29" s="491">
        <f t="shared" si="0"/>
        <v>0</v>
      </c>
      <c r="L29" s="422">
        <v>698126</v>
      </c>
      <c r="M29" s="423">
        <v>701239</v>
      </c>
      <c r="N29" s="491">
        <f>L29-M29</f>
        <v>-3113</v>
      </c>
      <c r="O29" s="491">
        <f t="shared" si="5"/>
        <v>-3424300</v>
      </c>
      <c r="P29" s="491">
        <f t="shared" si="1"/>
        <v>-3.4243</v>
      </c>
      <c r="Q29" s="179"/>
    </row>
    <row r="30" spans="1:17" ht="15.75" customHeight="1">
      <c r="A30" s="457">
        <v>21</v>
      </c>
      <c r="B30" s="458" t="s">
        <v>104</v>
      </c>
      <c r="C30" s="463">
        <v>4865042</v>
      </c>
      <c r="D30" s="46" t="s">
        <v>12</v>
      </c>
      <c r="E30" s="47" t="s">
        <v>354</v>
      </c>
      <c r="F30" s="472">
        <v>1100</v>
      </c>
      <c r="G30" s="422">
        <v>999998</v>
      </c>
      <c r="H30" s="423">
        <v>999998</v>
      </c>
      <c r="I30" s="491">
        <f>G30-H30</f>
        <v>0</v>
      </c>
      <c r="J30" s="491">
        <f t="shared" si="3"/>
        <v>0</v>
      </c>
      <c r="K30" s="491">
        <f t="shared" si="0"/>
        <v>0</v>
      </c>
      <c r="L30" s="422">
        <v>727541</v>
      </c>
      <c r="M30" s="423">
        <v>732861</v>
      </c>
      <c r="N30" s="491">
        <f>L30-M30</f>
        <v>-5320</v>
      </c>
      <c r="O30" s="491">
        <f t="shared" si="5"/>
        <v>-5852000</v>
      </c>
      <c r="P30" s="491">
        <f t="shared" si="1"/>
        <v>-5.852</v>
      </c>
      <c r="Q30" s="179"/>
    </row>
    <row r="31" spans="1:17" s="692" customFormat="1" ht="15.75" customHeight="1">
      <c r="A31" s="457">
        <v>22</v>
      </c>
      <c r="B31" s="458" t="s">
        <v>375</v>
      </c>
      <c r="C31" s="463">
        <v>4864943</v>
      </c>
      <c r="D31" s="46" t="s">
        <v>12</v>
      </c>
      <c r="E31" s="47" t="s">
        <v>354</v>
      </c>
      <c r="F31" s="472">
        <v>1000</v>
      </c>
      <c r="G31" s="425">
        <v>984856</v>
      </c>
      <c r="H31" s="426">
        <v>984856</v>
      </c>
      <c r="I31" s="342">
        <f>G31-H31</f>
        <v>0</v>
      </c>
      <c r="J31" s="342">
        <f>$F31*I31</f>
        <v>0</v>
      </c>
      <c r="K31" s="342">
        <f>J31/1000000</f>
        <v>0</v>
      </c>
      <c r="L31" s="425">
        <v>9080</v>
      </c>
      <c r="M31" s="426">
        <v>9080</v>
      </c>
      <c r="N31" s="342">
        <f>L31-M31</f>
        <v>0</v>
      </c>
      <c r="O31" s="342">
        <f>$F31*N31</f>
        <v>0</v>
      </c>
      <c r="P31" s="342">
        <f>O31/1000000</f>
        <v>0</v>
      </c>
      <c r="Q31" s="701"/>
    </row>
    <row r="32" spans="1:17" ht="15.75" customHeight="1">
      <c r="A32" s="457"/>
      <c r="B32" s="460" t="s">
        <v>34</v>
      </c>
      <c r="C32" s="463"/>
      <c r="D32" s="46"/>
      <c r="E32" s="46"/>
      <c r="F32" s="472"/>
      <c r="G32" s="422"/>
      <c r="H32" s="423"/>
      <c r="I32" s="491"/>
      <c r="J32" s="491"/>
      <c r="K32" s="236">
        <f>SUM(K16:K31)</f>
        <v>-0.0445</v>
      </c>
      <c r="L32" s="492"/>
      <c r="M32" s="491"/>
      <c r="N32" s="491"/>
      <c r="O32" s="491"/>
      <c r="P32" s="236">
        <f>SUM(P16:P31)</f>
        <v>-8.495000000000001</v>
      </c>
      <c r="Q32" s="179"/>
    </row>
    <row r="33" spans="1:17" ht="15.75" customHeight="1">
      <c r="A33" s="457">
        <v>23</v>
      </c>
      <c r="B33" s="458" t="s">
        <v>105</v>
      </c>
      <c r="C33" s="463">
        <v>4864910</v>
      </c>
      <c r="D33" s="46" t="s">
        <v>12</v>
      </c>
      <c r="E33" s="47" t="s">
        <v>354</v>
      </c>
      <c r="F33" s="472">
        <v>-1000</v>
      </c>
      <c r="G33" s="422">
        <v>955467</v>
      </c>
      <c r="H33" s="423">
        <v>955430</v>
      </c>
      <c r="I33" s="491">
        <f>G33-H33</f>
        <v>37</v>
      </c>
      <c r="J33" s="491">
        <f t="shared" si="3"/>
        <v>-37000</v>
      </c>
      <c r="K33" s="491">
        <f t="shared" si="0"/>
        <v>-0.037</v>
      </c>
      <c r="L33" s="422">
        <v>948477</v>
      </c>
      <c r="M33" s="423">
        <v>949049</v>
      </c>
      <c r="N33" s="491">
        <f>L33-M33</f>
        <v>-572</v>
      </c>
      <c r="O33" s="491">
        <f t="shared" si="5"/>
        <v>572000</v>
      </c>
      <c r="P33" s="491">
        <f t="shared" si="1"/>
        <v>0.572</v>
      </c>
      <c r="Q33" s="179"/>
    </row>
    <row r="34" spans="1:17" ht="15.75" customHeight="1">
      <c r="A34" s="457">
        <v>24</v>
      </c>
      <c r="B34" s="458" t="s">
        <v>106</v>
      </c>
      <c r="C34" s="463">
        <v>4864911</v>
      </c>
      <c r="D34" s="46" t="s">
        <v>12</v>
      </c>
      <c r="E34" s="47" t="s">
        <v>354</v>
      </c>
      <c r="F34" s="472">
        <v>-1000</v>
      </c>
      <c r="G34" s="422">
        <v>963842</v>
      </c>
      <c r="H34" s="423">
        <v>963790</v>
      </c>
      <c r="I34" s="491">
        <f>G34-H34</f>
        <v>52</v>
      </c>
      <c r="J34" s="491">
        <f t="shared" si="3"/>
        <v>-52000</v>
      </c>
      <c r="K34" s="491">
        <f t="shared" si="0"/>
        <v>-0.052</v>
      </c>
      <c r="L34" s="422">
        <v>955424</v>
      </c>
      <c r="M34" s="423">
        <v>955463</v>
      </c>
      <c r="N34" s="491">
        <f>L34-M34</f>
        <v>-39</v>
      </c>
      <c r="O34" s="491">
        <f t="shared" si="5"/>
        <v>39000</v>
      </c>
      <c r="P34" s="491">
        <f t="shared" si="1"/>
        <v>0.039</v>
      </c>
      <c r="Q34" s="179"/>
    </row>
    <row r="35" spans="1:17" ht="15.75" customHeight="1">
      <c r="A35" s="457">
        <v>25</v>
      </c>
      <c r="B35" s="510" t="s">
        <v>148</v>
      </c>
      <c r="C35" s="473">
        <v>4902528</v>
      </c>
      <c r="D35" s="13" t="s">
        <v>12</v>
      </c>
      <c r="E35" s="47" t="s">
        <v>354</v>
      </c>
      <c r="F35" s="473">
        <v>300</v>
      </c>
      <c r="G35" s="422">
        <v>22</v>
      </c>
      <c r="H35" s="423">
        <v>22</v>
      </c>
      <c r="I35" s="491">
        <f>G35-H35</f>
        <v>0</v>
      </c>
      <c r="J35" s="491">
        <f>$F35*I35</f>
        <v>0</v>
      </c>
      <c r="K35" s="491">
        <f>J35/1000000</f>
        <v>0</v>
      </c>
      <c r="L35" s="422">
        <v>381</v>
      </c>
      <c r="M35" s="423">
        <v>381</v>
      </c>
      <c r="N35" s="491">
        <f>L35-M35</f>
        <v>0</v>
      </c>
      <c r="O35" s="491">
        <f>$F35*N35</f>
        <v>0</v>
      </c>
      <c r="P35" s="491">
        <f>O35/1000000</f>
        <v>0</v>
      </c>
      <c r="Q35" s="530"/>
    </row>
    <row r="36" spans="1:17" ht="15.75" customHeight="1">
      <c r="A36" s="457"/>
      <c r="B36" s="460" t="s">
        <v>28</v>
      </c>
      <c r="C36" s="463"/>
      <c r="D36" s="46"/>
      <c r="E36" s="46"/>
      <c r="F36" s="472"/>
      <c r="G36" s="422"/>
      <c r="H36" s="423"/>
      <c r="I36" s="491"/>
      <c r="J36" s="491"/>
      <c r="K36" s="491"/>
      <c r="L36" s="492"/>
      <c r="M36" s="491"/>
      <c r="N36" s="491"/>
      <c r="O36" s="491"/>
      <c r="P36" s="491"/>
      <c r="Q36" s="179"/>
    </row>
    <row r="37" spans="1:17" ht="15">
      <c r="A37" s="457">
        <v>26</v>
      </c>
      <c r="B37" s="406" t="s">
        <v>48</v>
      </c>
      <c r="C37" s="463">
        <v>5128409</v>
      </c>
      <c r="D37" s="50" t="s">
        <v>12</v>
      </c>
      <c r="E37" s="47" t="s">
        <v>354</v>
      </c>
      <c r="F37" s="472">
        <v>1000</v>
      </c>
      <c r="G37" s="425">
        <v>538</v>
      </c>
      <c r="H37" s="426">
        <v>538</v>
      </c>
      <c r="I37" s="342">
        <f>G37-H37</f>
        <v>0</v>
      </c>
      <c r="J37" s="342">
        <f t="shared" si="3"/>
        <v>0</v>
      </c>
      <c r="K37" s="342">
        <f t="shared" si="0"/>
        <v>0</v>
      </c>
      <c r="L37" s="425">
        <v>5867</v>
      </c>
      <c r="M37" s="426">
        <v>5938</v>
      </c>
      <c r="N37" s="342">
        <f>L37-M37</f>
        <v>-71</v>
      </c>
      <c r="O37" s="342">
        <f t="shared" si="5"/>
        <v>-71000</v>
      </c>
      <c r="P37" s="342">
        <f t="shared" si="1"/>
        <v>-0.071</v>
      </c>
      <c r="Q37" s="551"/>
    </row>
    <row r="38" spans="1:17" ht="15.75" customHeight="1">
      <c r="A38" s="457"/>
      <c r="B38" s="460" t="s">
        <v>107</v>
      </c>
      <c r="C38" s="463"/>
      <c r="D38" s="46"/>
      <c r="E38" s="46"/>
      <c r="F38" s="472"/>
      <c r="G38" s="422"/>
      <c r="H38" s="423"/>
      <c r="I38" s="491"/>
      <c r="J38" s="491"/>
      <c r="K38" s="491"/>
      <c r="L38" s="492"/>
      <c r="M38" s="491"/>
      <c r="N38" s="491"/>
      <c r="O38" s="491"/>
      <c r="P38" s="491"/>
      <c r="Q38" s="179"/>
    </row>
    <row r="39" spans="1:17" s="692" customFormat="1" ht="15.75" customHeight="1">
      <c r="A39" s="457">
        <v>27</v>
      </c>
      <c r="B39" s="458" t="s">
        <v>108</v>
      </c>
      <c r="C39" s="463">
        <v>4864962</v>
      </c>
      <c r="D39" s="46" t="s">
        <v>12</v>
      </c>
      <c r="E39" s="47" t="s">
        <v>354</v>
      </c>
      <c r="F39" s="472">
        <v>-1000</v>
      </c>
      <c r="G39" s="425">
        <v>53833</v>
      </c>
      <c r="H39" s="426">
        <v>53652</v>
      </c>
      <c r="I39" s="342">
        <f>G39-H39</f>
        <v>181</v>
      </c>
      <c r="J39" s="342">
        <f t="shared" si="3"/>
        <v>-181000</v>
      </c>
      <c r="K39" s="342">
        <f t="shared" si="0"/>
        <v>-0.181</v>
      </c>
      <c r="L39" s="425">
        <v>974217</v>
      </c>
      <c r="M39" s="426">
        <v>974188</v>
      </c>
      <c r="N39" s="342">
        <f>L39-M39</f>
        <v>29</v>
      </c>
      <c r="O39" s="342">
        <f t="shared" si="5"/>
        <v>-29000</v>
      </c>
      <c r="P39" s="342">
        <f t="shared" si="1"/>
        <v>-0.029</v>
      </c>
      <c r="Q39" s="701"/>
    </row>
    <row r="40" spans="1:17" ht="15.75" customHeight="1">
      <c r="A40" s="457">
        <v>28</v>
      </c>
      <c r="B40" s="458" t="s">
        <v>109</v>
      </c>
      <c r="C40" s="463">
        <v>4865033</v>
      </c>
      <c r="D40" s="46" t="s">
        <v>12</v>
      </c>
      <c r="E40" s="47" t="s">
        <v>354</v>
      </c>
      <c r="F40" s="472">
        <v>-1000</v>
      </c>
      <c r="G40" s="422">
        <v>41420</v>
      </c>
      <c r="H40" s="423">
        <v>41229</v>
      </c>
      <c r="I40" s="491">
        <f>G40-H40</f>
        <v>191</v>
      </c>
      <c r="J40" s="491">
        <f t="shared" si="3"/>
        <v>-191000</v>
      </c>
      <c r="K40" s="491">
        <f t="shared" si="0"/>
        <v>-0.191</v>
      </c>
      <c r="L40" s="422">
        <v>970042</v>
      </c>
      <c r="M40" s="423">
        <v>969806</v>
      </c>
      <c r="N40" s="491">
        <f>L40-M40</f>
        <v>236</v>
      </c>
      <c r="O40" s="491">
        <f t="shared" si="5"/>
        <v>-236000</v>
      </c>
      <c r="P40" s="491">
        <f t="shared" si="1"/>
        <v>-0.236</v>
      </c>
      <c r="Q40" s="179"/>
    </row>
    <row r="41" spans="1:17" ht="15.75" customHeight="1">
      <c r="A41" s="457">
        <v>29</v>
      </c>
      <c r="B41" s="458" t="s">
        <v>110</v>
      </c>
      <c r="C41" s="463">
        <v>5128420</v>
      </c>
      <c r="D41" s="46" t="s">
        <v>12</v>
      </c>
      <c r="E41" s="47" t="s">
        <v>354</v>
      </c>
      <c r="F41" s="472">
        <v>-1000</v>
      </c>
      <c r="G41" s="422">
        <v>996918</v>
      </c>
      <c r="H41" s="423">
        <v>996580</v>
      </c>
      <c r="I41" s="491">
        <f>G41-H41</f>
        <v>338</v>
      </c>
      <c r="J41" s="491">
        <f t="shared" si="3"/>
        <v>-338000</v>
      </c>
      <c r="K41" s="491">
        <f t="shared" si="0"/>
        <v>-0.338</v>
      </c>
      <c r="L41" s="422">
        <v>995517</v>
      </c>
      <c r="M41" s="423">
        <v>995537</v>
      </c>
      <c r="N41" s="491">
        <f>L41-M41</f>
        <v>-20</v>
      </c>
      <c r="O41" s="491">
        <f t="shared" si="5"/>
        <v>20000</v>
      </c>
      <c r="P41" s="491">
        <f t="shared" si="1"/>
        <v>0.02</v>
      </c>
      <c r="Q41" s="548"/>
    </row>
    <row r="42" spans="1:17" s="692" customFormat="1" ht="15.75" customHeight="1">
      <c r="A42" s="457">
        <v>30</v>
      </c>
      <c r="B42" s="406" t="s">
        <v>111</v>
      </c>
      <c r="C42" s="463">
        <v>4864906</v>
      </c>
      <c r="D42" s="46" t="s">
        <v>12</v>
      </c>
      <c r="E42" s="47" t="s">
        <v>354</v>
      </c>
      <c r="F42" s="472">
        <v>-1000</v>
      </c>
      <c r="G42" s="425">
        <v>999402</v>
      </c>
      <c r="H42" s="426">
        <v>999337</v>
      </c>
      <c r="I42" s="342">
        <f>G42-H42</f>
        <v>65</v>
      </c>
      <c r="J42" s="342">
        <f>$F42*I42</f>
        <v>-65000</v>
      </c>
      <c r="K42" s="342">
        <f>J42/1000000</f>
        <v>-0.065</v>
      </c>
      <c r="L42" s="425">
        <v>999714</v>
      </c>
      <c r="M42" s="426">
        <v>999839</v>
      </c>
      <c r="N42" s="342">
        <f>L42-M42</f>
        <v>-125</v>
      </c>
      <c r="O42" s="342">
        <f>$F42*N42</f>
        <v>125000</v>
      </c>
      <c r="P42" s="342">
        <f>O42/1000000</f>
        <v>0.125</v>
      </c>
      <c r="Q42" s="759"/>
    </row>
    <row r="43" spans="1:17" ht="15.75" customHeight="1">
      <c r="A43" s="457"/>
      <c r="B43" s="460" t="s">
        <v>418</v>
      </c>
      <c r="C43" s="463"/>
      <c r="D43" s="716"/>
      <c r="E43" s="717"/>
      <c r="F43" s="472"/>
      <c r="G43" s="492"/>
      <c r="H43" s="491"/>
      <c r="I43" s="491"/>
      <c r="J43" s="491"/>
      <c r="K43" s="491"/>
      <c r="L43" s="492"/>
      <c r="M43" s="491"/>
      <c r="N43" s="491"/>
      <c r="O43" s="491"/>
      <c r="P43" s="491"/>
      <c r="Q43" s="224"/>
    </row>
    <row r="44" spans="1:17" s="692" customFormat="1" ht="15.75" customHeight="1">
      <c r="A44" s="457">
        <v>31</v>
      </c>
      <c r="B44" s="458" t="s">
        <v>108</v>
      </c>
      <c r="C44" s="463">
        <v>4865002</v>
      </c>
      <c r="D44" s="716" t="s">
        <v>12</v>
      </c>
      <c r="E44" s="717" t="s">
        <v>354</v>
      </c>
      <c r="F44" s="472">
        <v>-2000</v>
      </c>
      <c r="G44" s="425">
        <v>3027</v>
      </c>
      <c r="H44" s="426">
        <v>3004</v>
      </c>
      <c r="I44" s="342">
        <f>G44-H44</f>
        <v>23</v>
      </c>
      <c r="J44" s="342">
        <f>$F44*I44</f>
        <v>-46000</v>
      </c>
      <c r="K44" s="342">
        <f>J44/1000000</f>
        <v>-0.046</v>
      </c>
      <c r="L44" s="425">
        <v>999790</v>
      </c>
      <c r="M44" s="426">
        <v>999790</v>
      </c>
      <c r="N44" s="342">
        <f>L44-M44</f>
        <v>0</v>
      </c>
      <c r="O44" s="342">
        <f>$F44*N44</f>
        <v>0</v>
      </c>
      <c r="P44" s="342">
        <f>O44/1000000</f>
        <v>0</v>
      </c>
      <c r="Q44" s="737"/>
    </row>
    <row r="45" spans="1:17" s="692" customFormat="1" ht="15.75" customHeight="1">
      <c r="A45" s="457">
        <v>32</v>
      </c>
      <c r="B45" s="458" t="s">
        <v>421</v>
      </c>
      <c r="C45" s="463">
        <v>5128431</v>
      </c>
      <c r="D45" s="716" t="s">
        <v>12</v>
      </c>
      <c r="E45" s="717" t="s">
        <v>354</v>
      </c>
      <c r="F45" s="472">
        <v>-2000</v>
      </c>
      <c r="G45" s="425">
        <v>999433</v>
      </c>
      <c r="H45" s="426">
        <v>999445</v>
      </c>
      <c r="I45" s="342">
        <f>G45-H45</f>
        <v>-12</v>
      </c>
      <c r="J45" s="342">
        <f>$F45*I45</f>
        <v>24000</v>
      </c>
      <c r="K45" s="342">
        <f>J45/1000000</f>
        <v>0.024</v>
      </c>
      <c r="L45" s="425">
        <v>999996</v>
      </c>
      <c r="M45" s="426">
        <v>999999</v>
      </c>
      <c r="N45" s="342">
        <f>L45-M45</f>
        <v>-3</v>
      </c>
      <c r="O45" s="342">
        <f>$F45*N45</f>
        <v>6000</v>
      </c>
      <c r="P45" s="342">
        <f>O45/1000000</f>
        <v>0.006</v>
      </c>
      <c r="Q45" s="719"/>
    </row>
    <row r="46" spans="1:17" s="692" customFormat="1" ht="15.75" customHeight="1">
      <c r="A46" s="457">
        <v>33</v>
      </c>
      <c r="B46" s="458" t="s">
        <v>419</v>
      </c>
      <c r="C46" s="463">
        <v>5128452</v>
      </c>
      <c r="D46" s="716" t="s">
        <v>12</v>
      </c>
      <c r="E46" s="717" t="s">
        <v>354</v>
      </c>
      <c r="F46" s="472">
        <v>-1000</v>
      </c>
      <c r="G46" s="425">
        <v>542</v>
      </c>
      <c r="H46" s="426">
        <v>465</v>
      </c>
      <c r="I46" s="342">
        <f>G46-H46</f>
        <v>77</v>
      </c>
      <c r="J46" s="342">
        <f>$F46*I46</f>
        <v>-77000</v>
      </c>
      <c r="K46" s="342">
        <f>J46/1000000</f>
        <v>-0.077</v>
      </c>
      <c r="L46" s="425">
        <v>999995</v>
      </c>
      <c r="M46" s="426">
        <v>999998</v>
      </c>
      <c r="N46" s="342">
        <f>L46-M46</f>
        <v>-3</v>
      </c>
      <c r="O46" s="342">
        <f>$F46*N46</f>
        <v>3000</v>
      </c>
      <c r="P46" s="342">
        <f>O46/1000000</f>
        <v>0.003</v>
      </c>
      <c r="Q46" s="737"/>
    </row>
    <row r="47" spans="1:17" ht="15.75" customHeight="1">
      <c r="A47" s="457"/>
      <c r="B47" s="460" t="s">
        <v>44</v>
      </c>
      <c r="C47" s="463"/>
      <c r="D47" s="46"/>
      <c r="E47" s="46"/>
      <c r="F47" s="472"/>
      <c r="G47" s="422"/>
      <c r="H47" s="423"/>
      <c r="I47" s="491"/>
      <c r="J47" s="491"/>
      <c r="K47" s="491"/>
      <c r="L47" s="492"/>
      <c r="M47" s="491"/>
      <c r="N47" s="491"/>
      <c r="O47" s="491"/>
      <c r="P47" s="491"/>
      <c r="Q47" s="179"/>
    </row>
    <row r="48" spans="1:17" ht="15.75" customHeight="1">
      <c r="A48" s="457"/>
      <c r="B48" s="459" t="s">
        <v>18</v>
      </c>
      <c r="C48" s="463"/>
      <c r="D48" s="50"/>
      <c r="E48" s="50"/>
      <c r="F48" s="472"/>
      <c r="G48" s="422"/>
      <c r="H48" s="423"/>
      <c r="I48" s="491"/>
      <c r="J48" s="491"/>
      <c r="K48" s="491"/>
      <c r="L48" s="492"/>
      <c r="M48" s="491"/>
      <c r="N48" s="491"/>
      <c r="O48" s="491"/>
      <c r="P48" s="491"/>
      <c r="Q48" s="179"/>
    </row>
    <row r="49" spans="1:17" ht="15.75" customHeight="1">
      <c r="A49" s="457">
        <v>34</v>
      </c>
      <c r="B49" s="458" t="s">
        <v>19</v>
      </c>
      <c r="C49" s="463">
        <v>4864808</v>
      </c>
      <c r="D49" s="46" t="s">
        <v>12</v>
      </c>
      <c r="E49" s="47" t="s">
        <v>354</v>
      </c>
      <c r="F49" s="472">
        <v>200</v>
      </c>
      <c r="G49" s="422">
        <v>9457</v>
      </c>
      <c r="H49" s="423">
        <v>9460</v>
      </c>
      <c r="I49" s="491">
        <f>G49-H49</f>
        <v>-3</v>
      </c>
      <c r="J49" s="491">
        <f>$F49*I49</f>
        <v>-600</v>
      </c>
      <c r="K49" s="491">
        <f>J49/1000000</f>
        <v>-0.0006</v>
      </c>
      <c r="L49" s="422">
        <v>19457</v>
      </c>
      <c r="M49" s="423">
        <v>15689</v>
      </c>
      <c r="N49" s="491">
        <f>L49-M49</f>
        <v>3768</v>
      </c>
      <c r="O49" s="491">
        <f>$F49*N49</f>
        <v>753600</v>
      </c>
      <c r="P49" s="491">
        <f>O49/1000000</f>
        <v>0.7536</v>
      </c>
      <c r="Q49" s="547"/>
    </row>
    <row r="50" spans="1:17" s="692" customFormat="1" ht="15.75" customHeight="1">
      <c r="A50" s="457">
        <v>35</v>
      </c>
      <c r="B50" s="458" t="s">
        <v>20</v>
      </c>
      <c r="C50" s="463">
        <v>4864855</v>
      </c>
      <c r="D50" s="46" t="s">
        <v>12</v>
      </c>
      <c r="E50" s="47" t="s">
        <v>354</v>
      </c>
      <c r="F50" s="472">
        <v>1000</v>
      </c>
      <c r="G50" s="425">
        <v>14205</v>
      </c>
      <c r="H50" s="426">
        <v>14206</v>
      </c>
      <c r="I50" s="342">
        <f>G50-H50</f>
        <v>-1</v>
      </c>
      <c r="J50" s="342">
        <f>$F50*I50</f>
        <v>-1000</v>
      </c>
      <c r="K50" s="342">
        <f>J50/1000000</f>
        <v>-0.001</v>
      </c>
      <c r="L50" s="425">
        <v>34755</v>
      </c>
      <c r="M50" s="426">
        <v>34768</v>
      </c>
      <c r="N50" s="342">
        <f>L50-M50</f>
        <v>-13</v>
      </c>
      <c r="O50" s="342">
        <f>$F50*N50</f>
        <v>-13000</v>
      </c>
      <c r="P50" s="342">
        <f>O50/1000000</f>
        <v>-0.013</v>
      </c>
      <c r="Q50" s="701" t="s">
        <v>450</v>
      </c>
    </row>
    <row r="51" spans="1:17" s="692" customFormat="1" ht="15.75" customHeight="1">
      <c r="A51" s="457"/>
      <c r="B51" s="458" t="s">
        <v>20</v>
      </c>
      <c r="C51" s="463">
        <v>4865144</v>
      </c>
      <c r="D51" s="46" t="s">
        <v>12</v>
      </c>
      <c r="E51" s="47" t="s">
        <v>354</v>
      </c>
      <c r="F51" s="472">
        <v>1000</v>
      </c>
      <c r="G51" s="425">
        <v>85721</v>
      </c>
      <c r="H51" s="426">
        <v>85721</v>
      </c>
      <c r="I51" s="342">
        <f>G51-H51</f>
        <v>0</v>
      </c>
      <c r="J51" s="342">
        <f>$F51*I51</f>
        <v>0</v>
      </c>
      <c r="K51" s="342">
        <f>J51/1000000</f>
        <v>0</v>
      </c>
      <c r="L51" s="425">
        <v>118057</v>
      </c>
      <c r="M51" s="426">
        <v>118057</v>
      </c>
      <c r="N51" s="342">
        <f>L51-M51</f>
        <v>0</v>
      </c>
      <c r="O51" s="342">
        <f>$F51*N51</f>
        <v>0</v>
      </c>
      <c r="P51" s="342">
        <f>O51/1000000</f>
        <v>0</v>
      </c>
      <c r="Q51" s="701" t="s">
        <v>423</v>
      </c>
    </row>
    <row r="52" spans="1:17" ht="15.75" customHeight="1">
      <c r="A52" s="457"/>
      <c r="B52" s="460" t="s">
        <v>121</v>
      </c>
      <c r="C52" s="463"/>
      <c r="D52" s="46"/>
      <c r="E52" s="46"/>
      <c r="F52" s="472"/>
      <c r="G52" s="422"/>
      <c r="H52" s="423"/>
      <c r="I52" s="491"/>
      <c r="J52" s="491"/>
      <c r="K52" s="491"/>
      <c r="L52" s="492"/>
      <c r="M52" s="491"/>
      <c r="N52" s="491"/>
      <c r="O52" s="491"/>
      <c r="P52" s="491"/>
      <c r="Q52" s="179"/>
    </row>
    <row r="53" spans="1:17" s="692" customFormat="1" ht="15.75" customHeight="1">
      <c r="A53" s="457">
        <v>36</v>
      </c>
      <c r="B53" s="458" t="s">
        <v>122</v>
      </c>
      <c r="C53" s="463">
        <v>4865156</v>
      </c>
      <c r="D53" s="46" t="s">
        <v>12</v>
      </c>
      <c r="E53" s="47" t="s">
        <v>354</v>
      </c>
      <c r="F53" s="472">
        <v>100</v>
      </c>
      <c r="G53" s="425">
        <v>98515</v>
      </c>
      <c r="H53" s="426">
        <v>98553</v>
      </c>
      <c r="I53" s="342">
        <f>G53-H53</f>
        <v>-38</v>
      </c>
      <c r="J53" s="342">
        <f t="shared" si="3"/>
        <v>-3800</v>
      </c>
      <c r="K53" s="342">
        <f t="shared" si="0"/>
        <v>-0.0038</v>
      </c>
      <c r="L53" s="425">
        <v>1677</v>
      </c>
      <c r="M53" s="426">
        <v>1605</v>
      </c>
      <c r="N53" s="342">
        <f>L53-M53</f>
        <v>72</v>
      </c>
      <c r="O53" s="342">
        <f t="shared" si="5"/>
        <v>7200</v>
      </c>
      <c r="P53" s="342">
        <f t="shared" si="1"/>
        <v>0.0072</v>
      </c>
      <c r="Q53" s="701" t="s">
        <v>450</v>
      </c>
    </row>
    <row r="54" spans="1:17" ht="15.75" customHeight="1" thickBot="1">
      <c r="A54" s="442">
        <v>37</v>
      </c>
      <c r="B54" s="407" t="s">
        <v>123</v>
      </c>
      <c r="C54" s="464">
        <v>4865135</v>
      </c>
      <c r="D54" s="55" t="s">
        <v>12</v>
      </c>
      <c r="E54" s="53" t="s">
        <v>354</v>
      </c>
      <c r="F54" s="474">
        <v>100</v>
      </c>
      <c r="G54" s="427">
        <v>148997</v>
      </c>
      <c r="H54" s="427">
        <v>148875</v>
      </c>
      <c r="I54" s="493">
        <f>G54-H54</f>
        <v>122</v>
      </c>
      <c r="J54" s="493">
        <f t="shared" si="3"/>
        <v>12200</v>
      </c>
      <c r="K54" s="722">
        <f t="shared" si="0"/>
        <v>0.0122</v>
      </c>
      <c r="L54" s="427">
        <v>6041</v>
      </c>
      <c r="M54" s="427">
        <v>4469</v>
      </c>
      <c r="N54" s="493">
        <f>L54-M54</f>
        <v>1572</v>
      </c>
      <c r="O54" s="493">
        <f t="shared" si="5"/>
        <v>157200</v>
      </c>
      <c r="P54" s="722">
        <f t="shared" si="1"/>
        <v>0.1572</v>
      </c>
      <c r="Q54" s="179"/>
    </row>
    <row r="55" spans="2:16" ht="17.25" thickTop="1">
      <c r="B55" s="17" t="s">
        <v>142</v>
      </c>
      <c r="F55" s="237"/>
      <c r="I55" s="18"/>
      <c r="J55" s="18"/>
      <c r="K55" s="498">
        <f>SUM(K8:K54)-K32</f>
        <v>-0.9988999999999999</v>
      </c>
      <c r="N55" s="18"/>
      <c r="O55" s="18"/>
      <c r="P55" s="498">
        <f>SUM(P8:P54)-P32</f>
        <v>-6.918600000000003</v>
      </c>
    </row>
    <row r="56" spans="2:16" ht="1.5" customHeight="1">
      <c r="B56" s="17"/>
      <c r="F56" s="237"/>
      <c r="I56" s="18"/>
      <c r="J56" s="18"/>
      <c r="K56" s="33"/>
      <c r="N56" s="18"/>
      <c r="O56" s="18"/>
      <c r="P56" s="33"/>
    </row>
    <row r="57" spans="2:16" ht="16.5">
      <c r="B57" s="17" t="s">
        <v>143</v>
      </c>
      <c r="F57" s="237"/>
      <c r="I57" s="18"/>
      <c r="J57" s="18"/>
      <c r="K57" s="498">
        <f>SUM(K55:K56)</f>
        <v>-0.9988999999999999</v>
      </c>
      <c r="N57" s="18"/>
      <c r="O57" s="18"/>
      <c r="P57" s="498">
        <f>SUM(P55:P56)</f>
        <v>-6.918600000000003</v>
      </c>
    </row>
    <row r="58" ht="15">
      <c r="F58" s="237"/>
    </row>
    <row r="59" spans="6:17" ht="15">
      <c r="F59" s="237"/>
      <c r="Q59" s="304" t="str">
        <f>NDPL!$Q$1</f>
        <v>MAY-2015</v>
      </c>
    </row>
    <row r="60" ht="15">
      <c r="F60" s="237"/>
    </row>
    <row r="61" spans="6:17" ht="15">
      <c r="F61" s="237"/>
      <c r="Q61" s="304"/>
    </row>
    <row r="62" spans="1:16" ht="18.75" thickBot="1">
      <c r="A62" s="107" t="s">
        <v>253</v>
      </c>
      <c r="F62" s="237"/>
      <c r="G62" s="7"/>
      <c r="H62" s="7"/>
      <c r="I62" s="56" t="s">
        <v>7</v>
      </c>
      <c r="J62" s="19"/>
      <c r="K62" s="19"/>
      <c r="L62" s="19"/>
      <c r="M62" s="19"/>
      <c r="N62" s="56" t="s">
        <v>406</v>
      </c>
      <c r="O62" s="19"/>
      <c r="P62" s="19"/>
    </row>
    <row r="63" spans="1:17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NDPL!G5</f>
        <v>FINAL READING 01/06/2015</v>
      </c>
      <c r="H63" s="39" t="str">
        <f>NDPL!H5</f>
        <v>INTIAL READING 01/05/2015</v>
      </c>
      <c r="I63" s="39" t="s">
        <v>4</v>
      </c>
      <c r="J63" s="39" t="s">
        <v>5</v>
      </c>
      <c r="K63" s="39" t="s">
        <v>6</v>
      </c>
      <c r="L63" s="41" t="str">
        <f>NDPL!G5</f>
        <v>FINAL READING 01/06/2015</v>
      </c>
      <c r="M63" s="39" t="str">
        <f>NDPL!H5</f>
        <v>INTIAL READING 01/05/2015</v>
      </c>
      <c r="N63" s="39" t="s">
        <v>4</v>
      </c>
      <c r="O63" s="39" t="s">
        <v>5</v>
      </c>
      <c r="P63" s="39" t="s">
        <v>6</v>
      </c>
      <c r="Q63" s="40" t="s">
        <v>317</v>
      </c>
    </row>
    <row r="64" spans="1:16" ht="17.25" thickBot="1" thickTop="1">
      <c r="A64" s="20"/>
      <c r="B64" s="108"/>
      <c r="C64" s="20"/>
      <c r="D64" s="20"/>
      <c r="E64" s="20"/>
      <c r="F64" s="408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7" ht="15.75" customHeight="1" thickTop="1">
      <c r="A65" s="455"/>
      <c r="B65" s="456" t="s">
        <v>128</v>
      </c>
      <c r="C65" s="42"/>
      <c r="D65" s="42"/>
      <c r="E65" s="42"/>
      <c r="F65" s="409"/>
      <c r="G65" s="34"/>
      <c r="H65" s="25"/>
      <c r="I65" s="25"/>
      <c r="J65" s="25"/>
      <c r="K65" s="25"/>
      <c r="L65" s="34"/>
      <c r="M65" s="25"/>
      <c r="N65" s="25"/>
      <c r="O65" s="25"/>
      <c r="P65" s="25"/>
      <c r="Q65" s="178"/>
    </row>
    <row r="66" spans="1:17" ht="15.75" customHeight="1">
      <c r="A66" s="457">
        <v>1</v>
      </c>
      <c r="B66" s="458" t="s">
        <v>15</v>
      </c>
      <c r="C66" s="463">
        <v>4864968</v>
      </c>
      <c r="D66" s="46" t="s">
        <v>12</v>
      </c>
      <c r="E66" s="47" t="s">
        <v>354</v>
      </c>
      <c r="F66" s="472">
        <v>-1000</v>
      </c>
      <c r="G66" s="422">
        <v>982980</v>
      </c>
      <c r="H66" s="423">
        <v>982981</v>
      </c>
      <c r="I66" s="423">
        <f>G66-H66</f>
        <v>-1</v>
      </c>
      <c r="J66" s="423">
        <f>$F66*I66</f>
        <v>1000</v>
      </c>
      <c r="K66" s="423">
        <f>J66/1000000</f>
        <v>0.001</v>
      </c>
      <c r="L66" s="422">
        <v>906091</v>
      </c>
      <c r="M66" s="423">
        <v>908090</v>
      </c>
      <c r="N66" s="423">
        <f>L66-M66</f>
        <v>-1999</v>
      </c>
      <c r="O66" s="423">
        <f>$F66*N66</f>
        <v>1999000</v>
      </c>
      <c r="P66" s="423">
        <f>O66/1000000</f>
        <v>1.999</v>
      </c>
      <c r="Q66" s="179"/>
    </row>
    <row r="67" spans="1:17" ht="15.75" customHeight="1">
      <c r="A67" s="457">
        <v>2</v>
      </c>
      <c r="B67" s="458" t="s">
        <v>16</v>
      </c>
      <c r="C67" s="463">
        <v>4864980</v>
      </c>
      <c r="D67" s="46" t="s">
        <v>12</v>
      </c>
      <c r="E67" s="47" t="s">
        <v>354</v>
      </c>
      <c r="F67" s="472">
        <v>-1000</v>
      </c>
      <c r="G67" s="422">
        <v>6326</v>
      </c>
      <c r="H67" s="423">
        <v>6327</v>
      </c>
      <c r="I67" s="423">
        <f>G67-H67</f>
        <v>-1</v>
      </c>
      <c r="J67" s="423">
        <f>$F67*I67</f>
        <v>1000</v>
      </c>
      <c r="K67" s="423">
        <f>J67/1000000</f>
        <v>0.001</v>
      </c>
      <c r="L67" s="422">
        <v>925839</v>
      </c>
      <c r="M67" s="423">
        <v>927375</v>
      </c>
      <c r="N67" s="423">
        <f>L67-M67</f>
        <v>-1536</v>
      </c>
      <c r="O67" s="423">
        <f>$F67*N67</f>
        <v>1536000</v>
      </c>
      <c r="P67" s="423">
        <f>O67/1000000</f>
        <v>1.536</v>
      </c>
      <c r="Q67" s="179"/>
    </row>
    <row r="68" spans="1:17" ht="15">
      <c r="A68" s="457">
        <v>3</v>
      </c>
      <c r="B68" s="458" t="s">
        <v>17</v>
      </c>
      <c r="C68" s="463">
        <v>5128436</v>
      </c>
      <c r="D68" s="46" t="s">
        <v>12</v>
      </c>
      <c r="E68" s="47" t="s">
        <v>354</v>
      </c>
      <c r="F68" s="472">
        <v>-1000</v>
      </c>
      <c r="G68" s="422">
        <v>982744</v>
      </c>
      <c r="H68" s="423">
        <v>982747</v>
      </c>
      <c r="I68" s="423">
        <f>G68-H68</f>
        <v>-3</v>
      </c>
      <c r="J68" s="423">
        <f>$F68*I68</f>
        <v>3000</v>
      </c>
      <c r="K68" s="423">
        <f>J68/1000000</f>
        <v>0.003</v>
      </c>
      <c r="L68" s="422">
        <v>971012</v>
      </c>
      <c r="M68" s="423">
        <v>972885</v>
      </c>
      <c r="N68" s="423">
        <f>L68-M68</f>
        <v>-1873</v>
      </c>
      <c r="O68" s="423">
        <f>$F68*N68</f>
        <v>1873000</v>
      </c>
      <c r="P68" s="423">
        <f>O68/1000000</f>
        <v>1.873</v>
      </c>
      <c r="Q68" s="678"/>
    </row>
    <row r="69" spans="1:17" s="692" customFormat="1" ht="15">
      <c r="A69" s="457">
        <v>4</v>
      </c>
      <c r="B69" s="458" t="s">
        <v>168</v>
      </c>
      <c r="C69" s="463">
        <v>5100231</v>
      </c>
      <c r="D69" s="46" t="s">
        <v>12</v>
      </c>
      <c r="E69" s="47" t="s">
        <v>354</v>
      </c>
      <c r="F69" s="472">
        <v>-2000</v>
      </c>
      <c r="G69" s="425">
        <v>995673</v>
      </c>
      <c r="H69" s="426">
        <v>995699</v>
      </c>
      <c r="I69" s="426">
        <f>G69-H69</f>
        <v>-26</v>
      </c>
      <c r="J69" s="426">
        <f>$F69*I69</f>
        <v>52000</v>
      </c>
      <c r="K69" s="426">
        <f>J69/1000000</f>
        <v>0.052</v>
      </c>
      <c r="L69" s="425">
        <v>985673</v>
      </c>
      <c r="M69" s="426">
        <v>986679</v>
      </c>
      <c r="N69" s="426">
        <f>L69-M69</f>
        <v>-1006</v>
      </c>
      <c r="O69" s="426">
        <f>$F69*N69</f>
        <v>2012000</v>
      </c>
      <c r="P69" s="426">
        <f>O69/1000000</f>
        <v>2.012</v>
      </c>
      <c r="Q69" s="738"/>
    </row>
    <row r="70" spans="1:17" ht="15.75" customHeight="1">
      <c r="A70" s="457"/>
      <c r="B70" s="459" t="s">
        <v>129</v>
      </c>
      <c r="C70" s="463"/>
      <c r="D70" s="50"/>
      <c r="E70" s="50"/>
      <c r="F70" s="472"/>
      <c r="G70" s="422"/>
      <c r="H70" s="423"/>
      <c r="I70" s="494"/>
      <c r="J70" s="494"/>
      <c r="K70" s="494"/>
      <c r="L70" s="422"/>
      <c r="M70" s="494"/>
      <c r="N70" s="494"/>
      <c r="O70" s="494"/>
      <c r="P70" s="494"/>
      <c r="Q70" s="179"/>
    </row>
    <row r="71" spans="1:17" s="692" customFormat="1" ht="15.75" customHeight="1">
      <c r="A71" s="457">
        <v>4</v>
      </c>
      <c r="B71" s="458" t="s">
        <v>130</v>
      </c>
      <c r="C71" s="463">
        <v>4864915</v>
      </c>
      <c r="D71" s="46" t="s">
        <v>12</v>
      </c>
      <c r="E71" s="47" t="s">
        <v>354</v>
      </c>
      <c r="F71" s="472">
        <v>-1000</v>
      </c>
      <c r="G71" s="425">
        <v>899127</v>
      </c>
      <c r="H71" s="426">
        <v>898497</v>
      </c>
      <c r="I71" s="739">
        <f aca="true" t="shared" si="8" ref="I71:I76">G71-H71</f>
        <v>630</v>
      </c>
      <c r="J71" s="739">
        <f aca="true" t="shared" si="9" ref="J71:J76">$F71*I71</f>
        <v>-630000</v>
      </c>
      <c r="K71" s="739">
        <f aca="true" t="shared" si="10" ref="K71:K76">J71/1000000</f>
        <v>-0.63</v>
      </c>
      <c r="L71" s="425">
        <v>990285</v>
      </c>
      <c r="M71" s="426">
        <v>990285</v>
      </c>
      <c r="N71" s="739">
        <f aca="true" t="shared" si="11" ref="N71:N76">L71-M71</f>
        <v>0</v>
      </c>
      <c r="O71" s="739">
        <f aca="true" t="shared" si="12" ref="O71:O76">$F71*N71</f>
        <v>0</v>
      </c>
      <c r="P71" s="739">
        <f aca="true" t="shared" si="13" ref="P71:P76">O71/1000000</f>
        <v>0</v>
      </c>
      <c r="Q71" s="701"/>
    </row>
    <row r="72" spans="1:17" s="692" customFormat="1" ht="15.75" customHeight="1">
      <c r="A72" s="457">
        <v>5</v>
      </c>
      <c r="B72" s="458" t="s">
        <v>131</v>
      </c>
      <c r="C72" s="463">
        <v>5128449</v>
      </c>
      <c r="D72" s="46" t="s">
        <v>12</v>
      </c>
      <c r="E72" s="47" t="s">
        <v>354</v>
      </c>
      <c r="F72" s="472">
        <v>-1000</v>
      </c>
      <c r="G72" s="425">
        <v>996222</v>
      </c>
      <c r="H72" s="342">
        <v>998785</v>
      </c>
      <c r="I72" s="739">
        <f>G72-H72</f>
        <v>-2563</v>
      </c>
      <c r="J72" s="739">
        <f>$F72*I72</f>
        <v>2563000</v>
      </c>
      <c r="K72" s="739">
        <f>J72/1000000</f>
        <v>2.563</v>
      </c>
      <c r="L72" s="425">
        <v>999949</v>
      </c>
      <c r="M72" s="342">
        <v>999999</v>
      </c>
      <c r="N72" s="739">
        <f>L72-M72</f>
        <v>-50</v>
      </c>
      <c r="O72" s="739">
        <f>$F72*N72</f>
        <v>50000</v>
      </c>
      <c r="P72" s="739">
        <f>O72/1000000</f>
        <v>0.05</v>
      </c>
      <c r="Q72" s="701"/>
    </row>
    <row r="73" spans="1:17" s="692" customFormat="1" ht="15.75" customHeight="1">
      <c r="A73" s="457">
        <v>6</v>
      </c>
      <c r="B73" s="458" t="s">
        <v>132</v>
      </c>
      <c r="C73" s="463">
        <v>4864914</v>
      </c>
      <c r="D73" s="46" t="s">
        <v>12</v>
      </c>
      <c r="E73" s="47" t="s">
        <v>354</v>
      </c>
      <c r="F73" s="472">
        <v>-1000</v>
      </c>
      <c r="G73" s="425">
        <v>6068</v>
      </c>
      <c r="H73" s="426">
        <v>6014</v>
      </c>
      <c r="I73" s="739">
        <f t="shared" si="8"/>
        <v>54</v>
      </c>
      <c r="J73" s="739">
        <f t="shared" si="9"/>
        <v>-54000</v>
      </c>
      <c r="K73" s="739">
        <f t="shared" si="10"/>
        <v>-0.054</v>
      </c>
      <c r="L73" s="425">
        <v>984294</v>
      </c>
      <c r="M73" s="426">
        <v>984410</v>
      </c>
      <c r="N73" s="739">
        <f t="shared" si="11"/>
        <v>-116</v>
      </c>
      <c r="O73" s="739">
        <f t="shared" si="12"/>
        <v>116000</v>
      </c>
      <c r="P73" s="739">
        <f t="shared" si="13"/>
        <v>0.116</v>
      </c>
      <c r="Q73" s="701"/>
    </row>
    <row r="74" spans="1:17" s="692" customFormat="1" ht="15.75" customHeight="1">
      <c r="A74" s="457">
        <v>7</v>
      </c>
      <c r="B74" s="458" t="s">
        <v>133</v>
      </c>
      <c r="C74" s="463">
        <v>4865167</v>
      </c>
      <c r="D74" s="46" t="s">
        <v>12</v>
      </c>
      <c r="E74" s="47" t="s">
        <v>354</v>
      </c>
      <c r="F74" s="472">
        <v>-1000</v>
      </c>
      <c r="G74" s="425">
        <v>1655</v>
      </c>
      <c r="H74" s="342">
        <v>1655</v>
      </c>
      <c r="I74" s="739">
        <f t="shared" si="8"/>
        <v>0</v>
      </c>
      <c r="J74" s="739">
        <f t="shared" si="9"/>
        <v>0</v>
      </c>
      <c r="K74" s="739">
        <f t="shared" si="10"/>
        <v>0</v>
      </c>
      <c r="L74" s="425">
        <v>980809</v>
      </c>
      <c r="M74" s="426">
        <v>980809</v>
      </c>
      <c r="N74" s="739">
        <f t="shared" si="11"/>
        <v>0</v>
      </c>
      <c r="O74" s="739">
        <f t="shared" si="12"/>
        <v>0</v>
      </c>
      <c r="P74" s="739">
        <f t="shared" si="13"/>
        <v>0</v>
      </c>
      <c r="Q74" s="701"/>
    </row>
    <row r="75" spans="1:17" s="745" customFormat="1" ht="15">
      <c r="A75" s="740">
        <v>8</v>
      </c>
      <c r="B75" s="741" t="s">
        <v>134</v>
      </c>
      <c r="C75" s="742">
        <v>4864916</v>
      </c>
      <c r="D75" s="75" t="s">
        <v>12</v>
      </c>
      <c r="E75" s="76" t="s">
        <v>354</v>
      </c>
      <c r="F75" s="743"/>
      <c r="G75" s="425">
        <v>1273</v>
      </c>
      <c r="H75" s="426">
        <v>1272</v>
      </c>
      <c r="I75" s="739">
        <f>G75-H75</f>
        <v>1</v>
      </c>
      <c r="J75" s="739">
        <f>$F75*I75</f>
        <v>0</v>
      </c>
      <c r="K75" s="739">
        <f>J75/1000000</f>
        <v>0</v>
      </c>
      <c r="L75" s="425">
        <v>999886</v>
      </c>
      <c r="M75" s="426">
        <v>999999</v>
      </c>
      <c r="N75" s="739">
        <f>L75-M75</f>
        <v>-113</v>
      </c>
      <c r="O75" s="739">
        <f>$F75*N75</f>
        <v>0</v>
      </c>
      <c r="P75" s="739">
        <f>O75/1000000</f>
        <v>0</v>
      </c>
      <c r="Q75" s="744"/>
    </row>
    <row r="76" spans="1:17" s="692" customFormat="1" ht="15.75" customHeight="1">
      <c r="A76" s="457">
        <v>9</v>
      </c>
      <c r="B76" s="458" t="s">
        <v>135</v>
      </c>
      <c r="C76" s="463">
        <v>4864918</v>
      </c>
      <c r="D76" s="46" t="s">
        <v>12</v>
      </c>
      <c r="E76" s="47" t="s">
        <v>354</v>
      </c>
      <c r="F76" s="472">
        <v>-1000</v>
      </c>
      <c r="G76" s="425">
        <v>998172</v>
      </c>
      <c r="H76" s="426">
        <v>997984</v>
      </c>
      <c r="I76" s="739">
        <f t="shared" si="8"/>
        <v>188</v>
      </c>
      <c r="J76" s="739">
        <f t="shared" si="9"/>
        <v>-188000</v>
      </c>
      <c r="K76" s="739">
        <f t="shared" si="10"/>
        <v>-0.188</v>
      </c>
      <c r="L76" s="425">
        <v>944848</v>
      </c>
      <c r="M76" s="426">
        <v>945009</v>
      </c>
      <c r="N76" s="739">
        <f t="shared" si="11"/>
        <v>-161</v>
      </c>
      <c r="O76" s="739">
        <f t="shared" si="12"/>
        <v>161000</v>
      </c>
      <c r="P76" s="739">
        <f t="shared" si="13"/>
        <v>0.161</v>
      </c>
      <c r="Q76" s="738"/>
    </row>
    <row r="77" spans="1:17" ht="15.75" customHeight="1">
      <c r="A77" s="457"/>
      <c r="B77" s="460" t="s">
        <v>136</v>
      </c>
      <c r="C77" s="463"/>
      <c r="D77" s="46"/>
      <c r="E77" s="46"/>
      <c r="F77" s="472"/>
      <c r="G77" s="422"/>
      <c r="H77" s="423"/>
      <c r="I77" s="494"/>
      <c r="J77" s="494"/>
      <c r="K77" s="494"/>
      <c r="L77" s="422"/>
      <c r="M77" s="494"/>
      <c r="N77" s="494"/>
      <c r="O77" s="494"/>
      <c r="P77" s="494"/>
      <c r="Q77" s="179"/>
    </row>
    <row r="78" spans="1:17" s="692" customFormat="1" ht="15.75" customHeight="1">
      <c r="A78" s="457">
        <v>10</v>
      </c>
      <c r="B78" s="458" t="s">
        <v>137</v>
      </c>
      <c r="C78" s="463">
        <v>5100229</v>
      </c>
      <c r="D78" s="46" t="s">
        <v>12</v>
      </c>
      <c r="E78" s="47" t="s">
        <v>354</v>
      </c>
      <c r="F78" s="472">
        <v>-1000</v>
      </c>
      <c r="G78" s="425">
        <v>984238</v>
      </c>
      <c r="H78" s="426">
        <v>984278</v>
      </c>
      <c r="I78" s="739">
        <f>G78-H78</f>
        <v>-40</v>
      </c>
      <c r="J78" s="739">
        <f>$F78*I78</f>
        <v>40000</v>
      </c>
      <c r="K78" s="739">
        <f>J78/1000000</f>
        <v>0.04</v>
      </c>
      <c r="L78" s="425">
        <v>985285</v>
      </c>
      <c r="M78" s="426">
        <v>990861</v>
      </c>
      <c r="N78" s="739">
        <f>L78-M78</f>
        <v>-5576</v>
      </c>
      <c r="O78" s="739">
        <f>$F78*N78</f>
        <v>5576000</v>
      </c>
      <c r="P78" s="739">
        <f>O78/1000000</f>
        <v>5.576</v>
      </c>
      <c r="Q78" s="701"/>
    </row>
    <row r="79" spans="1:17" s="692" customFormat="1" ht="15.75" customHeight="1">
      <c r="A79" s="457">
        <v>11</v>
      </c>
      <c r="B79" s="458" t="s">
        <v>138</v>
      </c>
      <c r="C79" s="463">
        <v>4864917</v>
      </c>
      <c r="D79" s="46" t="s">
        <v>12</v>
      </c>
      <c r="E79" s="47" t="s">
        <v>354</v>
      </c>
      <c r="F79" s="472">
        <v>-1000</v>
      </c>
      <c r="G79" s="425">
        <v>958564</v>
      </c>
      <c r="H79" s="426">
        <v>958434</v>
      </c>
      <c r="I79" s="739">
        <f>G79-H79</f>
        <v>130</v>
      </c>
      <c r="J79" s="739">
        <f>$F79*I79</f>
        <v>-130000</v>
      </c>
      <c r="K79" s="739">
        <f>J79/1000000</f>
        <v>-0.13</v>
      </c>
      <c r="L79" s="425">
        <v>862946</v>
      </c>
      <c r="M79" s="426">
        <v>863138</v>
      </c>
      <c r="N79" s="739">
        <f>L79-M79</f>
        <v>-192</v>
      </c>
      <c r="O79" s="739">
        <f>$F79*N79</f>
        <v>192000</v>
      </c>
      <c r="P79" s="739">
        <f>O79/1000000</f>
        <v>0.192</v>
      </c>
      <c r="Q79" s="701"/>
    </row>
    <row r="80" spans="1:17" ht="15.75" customHeight="1">
      <c r="A80" s="457"/>
      <c r="B80" s="459" t="s">
        <v>139</v>
      </c>
      <c r="C80" s="463"/>
      <c r="D80" s="50"/>
      <c r="E80" s="50"/>
      <c r="F80" s="472"/>
      <c r="G80" s="422"/>
      <c r="H80" s="423"/>
      <c r="I80" s="494"/>
      <c r="J80" s="494"/>
      <c r="K80" s="494"/>
      <c r="L80" s="422"/>
      <c r="M80" s="494"/>
      <c r="N80" s="494"/>
      <c r="O80" s="494"/>
      <c r="P80" s="494"/>
      <c r="Q80" s="179"/>
    </row>
    <row r="81" spans="1:17" s="692" customFormat="1" ht="19.5" customHeight="1">
      <c r="A81" s="457">
        <v>12</v>
      </c>
      <c r="B81" s="458" t="s">
        <v>140</v>
      </c>
      <c r="C81" s="463">
        <v>4865053</v>
      </c>
      <c r="D81" s="46" t="s">
        <v>12</v>
      </c>
      <c r="E81" s="47" t="s">
        <v>354</v>
      </c>
      <c r="F81" s="472">
        <v>-1000</v>
      </c>
      <c r="G81" s="425">
        <v>17325</v>
      </c>
      <c r="H81" s="426">
        <v>17465</v>
      </c>
      <c r="I81" s="739">
        <f>G81-H81</f>
        <v>-140</v>
      </c>
      <c r="J81" s="739">
        <f>$F81*I81</f>
        <v>140000</v>
      </c>
      <c r="K81" s="739">
        <f>J81/1000000</f>
        <v>0.14</v>
      </c>
      <c r="L81" s="425">
        <v>34819</v>
      </c>
      <c r="M81" s="426">
        <v>34927</v>
      </c>
      <c r="N81" s="739">
        <f>L81-M81</f>
        <v>-108</v>
      </c>
      <c r="O81" s="739">
        <f>$F81*N81</f>
        <v>108000</v>
      </c>
      <c r="P81" s="739">
        <f>O81/1000000</f>
        <v>0.108</v>
      </c>
      <c r="Q81" s="727"/>
    </row>
    <row r="82" spans="1:17" s="692" customFormat="1" ht="19.5" customHeight="1">
      <c r="A82" s="457">
        <v>13</v>
      </c>
      <c r="B82" s="458" t="s">
        <v>141</v>
      </c>
      <c r="C82" s="463">
        <v>4864986</v>
      </c>
      <c r="D82" s="46" t="s">
        <v>12</v>
      </c>
      <c r="E82" s="47" t="s">
        <v>354</v>
      </c>
      <c r="F82" s="472">
        <v>-1000</v>
      </c>
      <c r="G82" s="425">
        <v>23124</v>
      </c>
      <c r="H82" s="426">
        <v>23169</v>
      </c>
      <c r="I82" s="426">
        <f>G82-H82</f>
        <v>-45</v>
      </c>
      <c r="J82" s="426">
        <f>$F82*I82</f>
        <v>45000</v>
      </c>
      <c r="K82" s="426">
        <f>J82/1000000</f>
        <v>0.045</v>
      </c>
      <c r="L82" s="425">
        <v>44881</v>
      </c>
      <c r="M82" s="426">
        <v>44997</v>
      </c>
      <c r="N82" s="426">
        <f>L82-M82</f>
        <v>-116</v>
      </c>
      <c r="O82" s="426">
        <f>$F82*N82</f>
        <v>116000</v>
      </c>
      <c r="P82" s="426">
        <f>O82/1000000</f>
        <v>0.116</v>
      </c>
      <c r="Q82" s="727"/>
    </row>
    <row r="83" spans="1:17" s="692" customFormat="1" ht="19.5" customHeight="1">
      <c r="A83" s="457">
        <v>14</v>
      </c>
      <c r="B83" s="458" t="s">
        <v>420</v>
      </c>
      <c r="C83" s="463">
        <v>5128450</v>
      </c>
      <c r="D83" s="46" t="s">
        <v>12</v>
      </c>
      <c r="E83" s="47" t="s">
        <v>354</v>
      </c>
      <c r="F83" s="472">
        <v>-1000</v>
      </c>
      <c r="G83" s="425">
        <v>998875</v>
      </c>
      <c r="H83" s="342">
        <v>998613</v>
      </c>
      <c r="I83" s="426">
        <f>G83-H83</f>
        <v>262</v>
      </c>
      <c r="J83" s="426">
        <f>$F83*I83</f>
        <v>-262000</v>
      </c>
      <c r="K83" s="426">
        <f>J83/1000000</f>
        <v>-0.262</v>
      </c>
      <c r="L83" s="425">
        <v>1000164</v>
      </c>
      <c r="M83" s="342">
        <v>999997</v>
      </c>
      <c r="N83" s="426">
        <f>L83-M83</f>
        <v>167</v>
      </c>
      <c r="O83" s="426">
        <f>$F83*N83</f>
        <v>-167000</v>
      </c>
      <c r="P83" s="426">
        <f>O83/1000000</f>
        <v>-0.167</v>
      </c>
      <c r="Q83" s="727"/>
    </row>
    <row r="84" spans="1:17" ht="14.25" customHeight="1">
      <c r="A84" s="457"/>
      <c r="B84" s="460" t="s">
        <v>146</v>
      </c>
      <c r="C84" s="463"/>
      <c r="D84" s="46"/>
      <c r="E84" s="46"/>
      <c r="F84" s="472"/>
      <c r="G84" s="495"/>
      <c r="H84" s="423"/>
      <c r="I84" s="423"/>
      <c r="J84" s="423"/>
      <c r="K84" s="423"/>
      <c r="L84" s="495"/>
      <c r="M84" s="423"/>
      <c r="N84" s="423"/>
      <c r="O84" s="423"/>
      <c r="P84" s="423"/>
      <c r="Q84" s="179"/>
    </row>
    <row r="85" spans="1:17" ht="15.75" thickBot="1">
      <c r="A85" s="461">
        <v>15</v>
      </c>
      <c r="B85" s="462" t="s">
        <v>147</v>
      </c>
      <c r="C85" s="464">
        <v>4865087</v>
      </c>
      <c r="D85" s="109" t="s">
        <v>12</v>
      </c>
      <c r="E85" s="53" t="s">
        <v>354</v>
      </c>
      <c r="F85" s="464">
        <v>100</v>
      </c>
      <c r="G85" s="699">
        <v>0</v>
      </c>
      <c r="H85" s="700">
        <v>0</v>
      </c>
      <c r="I85" s="700">
        <f>G85-H85</f>
        <v>0</v>
      </c>
      <c r="J85" s="700">
        <f>$F85*I85</f>
        <v>0</v>
      </c>
      <c r="K85" s="700">
        <f>J85/1000000</f>
        <v>0</v>
      </c>
      <c r="L85" s="699">
        <v>0</v>
      </c>
      <c r="M85" s="700">
        <v>0</v>
      </c>
      <c r="N85" s="700">
        <f>L85-M85</f>
        <v>0</v>
      </c>
      <c r="O85" s="700">
        <f>$F85*N85</f>
        <v>0</v>
      </c>
      <c r="P85" s="700">
        <f>O85/1000000</f>
        <v>0</v>
      </c>
      <c r="Q85" s="697"/>
    </row>
    <row r="86" spans="2:16" ht="18.75" thickTop="1">
      <c r="B86" s="370" t="s">
        <v>255</v>
      </c>
      <c r="F86" s="237"/>
      <c r="I86" s="18"/>
      <c r="J86" s="18"/>
      <c r="K86" s="454">
        <f>SUM(K66:K84)</f>
        <v>1.5810000000000004</v>
      </c>
      <c r="L86" s="19"/>
      <c r="N86" s="18"/>
      <c r="O86" s="18"/>
      <c r="P86" s="454">
        <f>SUM(P66:P84)</f>
        <v>13.572</v>
      </c>
    </row>
    <row r="87" spans="2:16" ht="18">
      <c r="B87" s="370"/>
      <c r="F87" s="237"/>
      <c r="I87" s="18"/>
      <c r="J87" s="18"/>
      <c r="K87" s="21"/>
      <c r="L87" s="19"/>
      <c r="N87" s="18"/>
      <c r="O87" s="18"/>
      <c r="P87" s="372"/>
    </row>
    <row r="88" spans="2:16" ht="18">
      <c r="B88" s="370" t="s">
        <v>149</v>
      </c>
      <c r="F88" s="237"/>
      <c r="I88" s="18"/>
      <c r="J88" s="18"/>
      <c r="K88" s="454">
        <f>SUM(K86:K87)</f>
        <v>1.5810000000000004</v>
      </c>
      <c r="L88" s="19"/>
      <c r="N88" s="18"/>
      <c r="O88" s="18"/>
      <c r="P88" s="454">
        <f>SUM(P86:P87)</f>
        <v>13.572</v>
      </c>
    </row>
    <row r="89" spans="6:16" ht="15">
      <c r="F89" s="237"/>
      <c r="I89" s="18"/>
      <c r="J89" s="18"/>
      <c r="K89" s="21"/>
      <c r="L89" s="19"/>
      <c r="N89" s="18"/>
      <c r="O89" s="18"/>
      <c r="P89" s="21"/>
    </row>
    <row r="90" spans="6:16" ht="15">
      <c r="F90" s="237"/>
      <c r="I90" s="18"/>
      <c r="J90" s="18"/>
      <c r="K90" s="21"/>
      <c r="L90" s="19"/>
      <c r="N90" s="18"/>
      <c r="O90" s="18"/>
      <c r="P90" s="21"/>
    </row>
    <row r="91" spans="6:18" ht="15">
      <c r="F91" s="237"/>
      <c r="I91" s="18"/>
      <c r="J91" s="18"/>
      <c r="K91" s="21"/>
      <c r="L91" s="19"/>
      <c r="N91" s="18"/>
      <c r="O91" s="18"/>
      <c r="P91" s="21"/>
      <c r="Q91" s="304" t="str">
        <f>NDPL!Q1</f>
        <v>MAY-2015</v>
      </c>
      <c r="R91" s="304"/>
    </row>
    <row r="92" spans="1:16" ht="18.75" thickBot="1">
      <c r="A92" s="387" t="s">
        <v>254</v>
      </c>
      <c r="F92" s="237"/>
      <c r="G92" s="7"/>
      <c r="H92" s="7"/>
      <c r="I92" s="56" t="s">
        <v>7</v>
      </c>
      <c r="J92" s="19"/>
      <c r="K92" s="19"/>
      <c r="L92" s="19"/>
      <c r="M92" s="19"/>
      <c r="N92" s="56" t="s">
        <v>406</v>
      </c>
      <c r="O92" s="19"/>
      <c r="P92" s="19"/>
    </row>
    <row r="93" spans="1:17" ht="48" customHeight="1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39" t="s">
        <v>10</v>
      </c>
      <c r="G93" s="41" t="str">
        <f>NDPL!G5</f>
        <v>FINAL READING 01/06/2015</v>
      </c>
      <c r="H93" s="39" t="str">
        <f>NDPL!H5</f>
        <v>INTIAL READING 01/05/2015</v>
      </c>
      <c r="I93" s="39" t="s">
        <v>4</v>
      </c>
      <c r="J93" s="39" t="s">
        <v>5</v>
      </c>
      <c r="K93" s="39" t="s">
        <v>6</v>
      </c>
      <c r="L93" s="41" t="str">
        <f>NDPL!G5</f>
        <v>FINAL READING 01/06/2015</v>
      </c>
      <c r="M93" s="39" t="str">
        <f>NDPL!H5</f>
        <v>INTIAL READING 01/05/2015</v>
      </c>
      <c r="N93" s="39" t="s">
        <v>4</v>
      </c>
      <c r="O93" s="39" t="s">
        <v>5</v>
      </c>
      <c r="P93" s="39" t="s">
        <v>6</v>
      </c>
      <c r="Q93" s="40" t="s">
        <v>317</v>
      </c>
    </row>
    <row r="94" spans="1:16" ht="17.25" thickBot="1" thickTop="1">
      <c r="A94" s="6"/>
      <c r="B94" s="49"/>
      <c r="C94" s="4"/>
      <c r="D94" s="4"/>
      <c r="E94" s="4"/>
      <c r="F94" s="410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55"/>
      <c r="B95" s="466" t="s">
        <v>34</v>
      </c>
      <c r="C95" s="467"/>
      <c r="D95" s="101"/>
      <c r="E95" s="110"/>
      <c r="F95" s="411"/>
      <c r="G95" s="37"/>
      <c r="H95" s="25"/>
      <c r="I95" s="26"/>
      <c r="J95" s="26"/>
      <c r="K95" s="26"/>
      <c r="L95" s="24"/>
      <c r="M95" s="25"/>
      <c r="N95" s="26"/>
      <c r="O95" s="26"/>
      <c r="P95" s="26"/>
      <c r="Q95" s="178"/>
    </row>
    <row r="96" spans="1:17" ht="15.75" customHeight="1">
      <c r="A96" s="457">
        <v>1</v>
      </c>
      <c r="B96" s="458" t="s">
        <v>35</v>
      </c>
      <c r="C96" s="463">
        <v>4864902</v>
      </c>
      <c r="D96" s="716" t="s">
        <v>12</v>
      </c>
      <c r="E96" s="717" t="s">
        <v>354</v>
      </c>
      <c r="F96" s="472">
        <v>-400</v>
      </c>
      <c r="G96" s="341">
        <v>4488</v>
      </c>
      <c r="H96" s="342">
        <v>4616</v>
      </c>
      <c r="I96" s="342">
        <f>G96-H96</f>
        <v>-128</v>
      </c>
      <c r="J96" s="342">
        <f aca="true" t="shared" si="14" ref="J96:J107">$F96*I96</f>
        <v>51200</v>
      </c>
      <c r="K96" s="342">
        <f aca="true" t="shared" si="15" ref="K96:K107">J96/1000000</f>
        <v>0.0512</v>
      </c>
      <c r="L96" s="341">
        <v>999501</v>
      </c>
      <c r="M96" s="342">
        <v>999657</v>
      </c>
      <c r="N96" s="342">
        <f>L96-M96</f>
        <v>-156</v>
      </c>
      <c r="O96" s="342">
        <f aca="true" t="shared" si="16" ref="O96:O107">$F96*N96</f>
        <v>62400</v>
      </c>
      <c r="P96" s="342">
        <f aca="true" t="shared" si="17" ref="P96:P107">O96/1000000</f>
        <v>0.0624</v>
      </c>
      <c r="Q96" s="715"/>
    </row>
    <row r="97" spans="1:17" ht="15.75" customHeight="1">
      <c r="A97" s="457">
        <v>2</v>
      </c>
      <c r="B97" s="458" t="s">
        <v>36</v>
      </c>
      <c r="C97" s="463">
        <v>5128405</v>
      </c>
      <c r="D97" s="46" t="s">
        <v>12</v>
      </c>
      <c r="E97" s="47" t="s">
        <v>354</v>
      </c>
      <c r="F97" s="472">
        <v>-500</v>
      </c>
      <c r="G97" s="422">
        <v>4010</v>
      </c>
      <c r="H97" s="423">
        <v>4003</v>
      </c>
      <c r="I97" s="342">
        <f aca="true" t="shared" si="18" ref="I97:I102">G97-H97</f>
        <v>7</v>
      </c>
      <c r="J97" s="342">
        <f t="shared" si="14"/>
        <v>-3500</v>
      </c>
      <c r="K97" s="342">
        <f t="shared" si="15"/>
        <v>-0.0035</v>
      </c>
      <c r="L97" s="422">
        <v>4101</v>
      </c>
      <c r="M97" s="423">
        <v>4265</v>
      </c>
      <c r="N97" s="423">
        <f aca="true" t="shared" si="19" ref="N97:N102">L97-M97</f>
        <v>-164</v>
      </c>
      <c r="O97" s="423">
        <f t="shared" si="16"/>
        <v>82000</v>
      </c>
      <c r="P97" s="423">
        <f t="shared" si="17"/>
        <v>0.082</v>
      </c>
      <c r="Q97" s="179"/>
    </row>
    <row r="98" spans="1:17" ht="15.75" customHeight="1">
      <c r="A98" s="457"/>
      <c r="B98" s="460" t="s">
        <v>385</v>
      </c>
      <c r="C98" s="463"/>
      <c r="D98" s="46"/>
      <c r="E98" s="47"/>
      <c r="F98" s="472"/>
      <c r="G98" s="496"/>
      <c r="H98" s="491"/>
      <c r="I98" s="491"/>
      <c r="J98" s="491"/>
      <c r="K98" s="491"/>
      <c r="L98" s="422"/>
      <c r="M98" s="423"/>
      <c r="N98" s="423"/>
      <c r="O98" s="423"/>
      <c r="P98" s="423"/>
      <c r="Q98" s="179"/>
    </row>
    <row r="99" spans="1:17" ht="15">
      <c r="A99" s="457">
        <v>3</v>
      </c>
      <c r="B99" s="406" t="s">
        <v>113</v>
      </c>
      <c r="C99" s="463">
        <v>4865136</v>
      </c>
      <c r="D99" s="50" t="s">
        <v>12</v>
      </c>
      <c r="E99" s="47" t="s">
        <v>354</v>
      </c>
      <c r="F99" s="472">
        <v>-200</v>
      </c>
      <c r="G99" s="422">
        <v>51443</v>
      </c>
      <c r="H99" s="423">
        <v>51199</v>
      </c>
      <c r="I99" s="491">
        <f>G99-H99</f>
        <v>244</v>
      </c>
      <c r="J99" s="491">
        <f t="shared" si="14"/>
        <v>-48800</v>
      </c>
      <c r="K99" s="491">
        <f t="shared" si="15"/>
        <v>-0.0488</v>
      </c>
      <c r="L99" s="422">
        <v>78600</v>
      </c>
      <c r="M99" s="423">
        <v>77908</v>
      </c>
      <c r="N99" s="423">
        <f>L99-M99</f>
        <v>692</v>
      </c>
      <c r="O99" s="423">
        <f t="shared" si="16"/>
        <v>-138400</v>
      </c>
      <c r="P99" s="426">
        <f t="shared" si="17"/>
        <v>-0.1384</v>
      </c>
      <c r="Q99" s="551"/>
    </row>
    <row r="100" spans="1:17" ht="15.75" customHeight="1">
      <c r="A100" s="457">
        <v>4</v>
      </c>
      <c r="B100" s="458" t="s">
        <v>114</v>
      </c>
      <c r="C100" s="463">
        <v>4865137</v>
      </c>
      <c r="D100" s="46" t="s">
        <v>12</v>
      </c>
      <c r="E100" s="47" t="s">
        <v>354</v>
      </c>
      <c r="F100" s="472">
        <v>-100</v>
      </c>
      <c r="G100" s="422">
        <v>73786</v>
      </c>
      <c r="H100" s="423">
        <v>73445</v>
      </c>
      <c r="I100" s="491">
        <f t="shared" si="18"/>
        <v>341</v>
      </c>
      <c r="J100" s="491">
        <f t="shared" si="14"/>
        <v>-34100</v>
      </c>
      <c r="K100" s="491">
        <f t="shared" si="15"/>
        <v>-0.0341</v>
      </c>
      <c r="L100" s="422">
        <v>140391</v>
      </c>
      <c r="M100" s="423">
        <v>139453</v>
      </c>
      <c r="N100" s="423">
        <f t="shared" si="19"/>
        <v>938</v>
      </c>
      <c r="O100" s="423">
        <f t="shared" si="16"/>
        <v>-93800</v>
      </c>
      <c r="P100" s="423">
        <f t="shared" si="17"/>
        <v>-0.0938</v>
      </c>
      <c r="Q100" s="179"/>
    </row>
    <row r="101" spans="1:17" ht="15">
      <c r="A101" s="457">
        <v>5</v>
      </c>
      <c r="B101" s="458" t="s">
        <v>115</v>
      </c>
      <c r="C101" s="463">
        <v>4865138</v>
      </c>
      <c r="D101" s="46" t="s">
        <v>12</v>
      </c>
      <c r="E101" s="47" t="s">
        <v>354</v>
      </c>
      <c r="F101" s="472">
        <v>-200</v>
      </c>
      <c r="G101" s="425">
        <v>978324</v>
      </c>
      <c r="H101" s="426">
        <v>978346</v>
      </c>
      <c r="I101" s="342">
        <f>G101-H101</f>
        <v>-22</v>
      </c>
      <c r="J101" s="342">
        <f t="shared" si="14"/>
        <v>4400</v>
      </c>
      <c r="K101" s="342">
        <f t="shared" si="15"/>
        <v>0.0044</v>
      </c>
      <c r="L101" s="425">
        <v>999120</v>
      </c>
      <c r="M101" s="426">
        <v>999199</v>
      </c>
      <c r="N101" s="426">
        <f>L101-M101</f>
        <v>-79</v>
      </c>
      <c r="O101" s="426">
        <f t="shared" si="16"/>
        <v>15800</v>
      </c>
      <c r="P101" s="426">
        <f t="shared" si="17"/>
        <v>0.0158</v>
      </c>
      <c r="Q101" s="667"/>
    </row>
    <row r="102" spans="1:17" ht="15">
      <c r="A102" s="457">
        <v>6</v>
      </c>
      <c r="B102" s="458" t="s">
        <v>116</v>
      </c>
      <c r="C102" s="463">
        <v>4865139</v>
      </c>
      <c r="D102" s="46" t="s">
        <v>12</v>
      </c>
      <c r="E102" s="47" t="s">
        <v>354</v>
      </c>
      <c r="F102" s="472">
        <v>-200</v>
      </c>
      <c r="G102" s="422">
        <v>80596</v>
      </c>
      <c r="H102" s="423">
        <v>80379</v>
      </c>
      <c r="I102" s="491">
        <f t="shared" si="18"/>
        <v>217</v>
      </c>
      <c r="J102" s="491">
        <f t="shared" si="14"/>
        <v>-43400</v>
      </c>
      <c r="K102" s="491">
        <f t="shared" si="15"/>
        <v>-0.0434</v>
      </c>
      <c r="L102" s="422">
        <v>96382</v>
      </c>
      <c r="M102" s="423">
        <v>95531</v>
      </c>
      <c r="N102" s="423">
        <f t="shared" si="19"/>
        <v>851</v>
      </c>
      <c r="O102" s="423">
        <f t="shared" si="16"/>
        <v>-170200</v>
      </c>
      <c r="P102" s="423">
        <f t="shared" si="17"/>
        <v>-0.1702</v>
      </c>
      <c r="Q102" s="660"/>
    </row>
    <row r="103" spans="1:17" ht="15">
      <c r="A103" s="457">
        <v>7</v>
      </c>
      <c r="B103" s="458" t="s">
        <v>117</v>
      </c>
      <c r="C103" s="463">
        <v>4865050</v>
      </c>
      <c r="D103" s="46" t="s">
        <v>12</v>
      </c>
      <c r="E103" s="47" t="s">
        <v>354</v>
      </c>
      <c r="F103" s="472">
        <v>-800</v>
      </c>
      <c r="G103" s="425">
        <v>11473</v>
      </c>
      <c r="H103" s="426">
        <v>11442</v>
      </c>
      <c r="I103" s="342">
        <f>G103-H103</f>
        <v>31</v>
      </c>
      <c r="J103" s="342">
        <f t="shared" si="14"/>
        <v>-24800</v>
      </c>
      <c r="K103" s="342">
        <f t="shared" si="15"/>
        <v>-0.0248</v>
      </c>
      <c r="L103" s="425">
        <v>4735</v>
      </c>
      <c r="M103" s="426">
        <v>4200</v>
      </c>
      <c r="N103" s="426">
        <f>L103-M103</f>
        <v>535</v>
      </c>
      <c r="O103" s="426">
        <f t="shared" si="16"/>
        <v>-428000</v>
      </c>
      <c r="P103" s="426">
        <f t="shared" si="17"/>
        <v>-0.428</v>
      </c>
      <c r="Q103" s="583"/>
    </row>
    <row r="104" spans="1:17" s="692" customFormat="1" ht="15.75" customHeight="1">
      <c r="A104" s="457">
        <v>8</v>
      </c>
      <c r="B104" s="458" t="s">
        <v>381</v>
      </c>
      <c r="C104" s="463">
        <v>4864949</v>
      </c>
      <c r="D104" s="46" t="s">
        <v>12</v>
      </c>
      <c r="E104" s="47" t="s">
        <v>354</v>
      </c>
      <c r="F104" s="472">
        <v>-2000</v>
      </c>
      <c r="G104" s="425">
        <v>13972</v>
      </c>
      <c r="H104" s="426">
        <v>13964</v>
      </c>
      <c r="I104" s="342">
        <f>G104-H104</f>
        <v>8</v>
      </c>
      <c r="J104" s="342">
        <f t="shared" si="14"/>
        <v>-16000</v>
      </c>
      <c r="K104" s="342">
        <f t="shared" si="15"/>
        <v>-0.016</v>
      </c>
      <c r="L104" s="425">
        <v>2412</v>
      </c>
      <c r="M104" s="426">
        <v>2267</v>
      </c>
      <c r="N104" s="426">
        <f>L104-M104</f>
        <v>145</v>
      </c>
      <c r="O104" s="426">
        <f t="shared" si="16"/>
        <v>-290000</v>
      </c>
      <c r="P104" s="426">
        <f t="shared" si="17"/>
        <v>-0.29</v>
      </c>
      <c r="Q104" s="746"/>
    </row>
    <row r="105" spans="1:17" ht="15.75" customHeight="1">
      <c r="A105" s="457">
        <v>9</v>
      </c>
      <c r="B105" s="458" t="s">
        <v>403</v>
      </c>
      <c r="C105" s="463">
        <v>5128434</v>
      </c>
      <c r="D105" s="46" t="s">
        <v>12</v>
      </c>
      <c r="E105" s="47" t="s">
        <v>354</v>
      </c>
      <c r="F105" s="472">
        <v>-800</v>
      </c>
      <c r="G105" s="422">
        <v>980687</v>
      </c>
      <c r="H105" s="423">
        <v>980697</v>
      </c>
      <c r="I105" s="491">
        <f>G105-H105</f>
        <v>-10</v>
      </c>
      <c r="J105" s="491">
        <f t="shared" si="14"/>
        <v>8000</v>
      </c>
      <c r="K105" s="491">
        <f t="shared" si="15"/>
        <v>0.008</v>
      </c>
      <c r="L105" s="422">
        <v>990540</v>
      </c>
      <c r="M105" s="423">
        <v>990766</v>
      </c>
      <c r="N105" s="423">
        <f>L105-M105</f>
        <v>-226</v>
      </c>
      <c r="O105" s="423">
        <f t="shared" si="16"/>
        <v>180800</v>
      </c>
      <c r="P105" s="423">
        <f t="shared" si="17"/>
        <v>0.1808</v>
      </c>
      <c r="Q105" s="179"/>
    </row>
    <row r="106" spans="1:17" ht="15.75" customHeight="1">
      <c r="A106" s="457">
        <v>10</v>
      </c>
      <c r="B106" s="458" t="s">
        <v>402</v>
      </c>
      <c r="C106" s="463">
        <v>5128430</v>
      </c>
      <c r="D106" s="46" t="s">
        <v>12</v>
      </c>
      <c r="E106" s="47" t="s">
        <v>354</v>
      </c>
      <c r="F106" s="472">
        <v>-800</v>
      </c>
      <c r="G106" s="422">
        <v>979253</v>
      </c>
      <c r="H106" s="423">
        <v>979278</v>
      </c>
      <c r="I106" s="491">
        <f>G106-H106</f>
        <v>-25</v>
      </c>
      <c r="J106" s="491">
        <f t="shared" si="14"/>
        <v>20000</v>
      </c>
      <c r="K106" s="491">
        <f t="shared" si="15"/>
        <v>0.02</v>
      </c>
      <c r="L106" s="422">
        <v>986853</v>
      </c>
      <c r="M106" s="423">
        <v>987569</v>
      </c>
      <c r="N106" s="423">
        <f>L106-M106</f>
        <v>-716</v>
      </c>
      <c r="O106" s="423">
        <f t="shared" si="16"/>
        <v>572800</v>
      </c>
      <c r="P106" s="423">
        <f t="shared" si="17"/>
        <v>0.5728</v>
      </c>
      <c r="Q106" s="179"/>
    </row>
    <row r="107" spans="1:17" s="692" customFormat="1" ht="15.75" customHeight="1">
      <c r="A107" s="457">
        <v>11</v>
      </c>
      <c r="B107" s="458" t="s">
        <v>396</v>
      </c>
      <c r="C107" s="463">
        <v>5128445</v>
      </c>
      <c r="D107" s="195" t="s">
        <v>12</v>
      </c>
      <c r="E107" s="307" t="s">
        <v>354</v>
      </c>
      <c r="F107" s="472">
        <v>-800</v>
      </c>
      <c r="G107" s="425">
        <v>988335</v>
      </c>
      <c r="H107" s="426">
        <v>988365</v>
      </c>
      <c r="I107" s="342">
        <f>G107-H107</f>
        <v>-30</v>
      </c>
      <c r="J107" s="342">
        <f t="shared" si="14"/>
        <v>24000</v>
      </c>
      <c r="K107" s="342">
        <f t="shared" si="15"/>
        <v>0.024</v>
      </c>
      <c r="L107" s="425">
        <v>994337</v>
      </c>
      <c r="M107" s="426">
        <v>994779</v>
      </c>
      <c r="N107" s="426">
        <f>L107-M107</f>
        <v>-442</v>
      </c>
      <c r="O107" s="426">
        <f t="shared" si="16"/>
        <v>353600</v>
      </c>
      <c r="P107" s="426">
        <f t="shared" si="17"/>
        <v>0.3536</v>
      </c>
      <c r="Q107" s="705"/>
    </row>
    <row r="108" spans="1:17" ht="15.75" customHeight="1">
      <c r="A108" s="457"/>
      <c r="B108" s="459" t="s">
        <v>386</v>
      </c>
      <c r="C108" s="463"/>
      <c r="D108" s="50"/>
      <c r="E108" s="50"/>
      <c r="F108" s="472"/>
      <c r="G108" s="496"/>
      <c r="H108" s="491"/>
      <c r="I108" s="491"/>
      <c r="J108" s="491"/>
      <c r="K108" s="491"/>
      <c r="L108" s="422"/>
      <c r="M108" s="423"/>
      <c r="N108" s="423"/>
      <c r="O108" s="423"/>
      <c r="P108" s="423"/>
      <c r="Q108" s="179"/>
    </row>
    <row r="109" spans="1:17" ht="15.75" customHeight="1">
      <c r="A109" s="457">
        <v>12</v>
      </c>
      <c r="B109" s="458" t="s">
        <v>118</v>
      </c>
      <c r="C109" s="463">
        <v>4864951</v>
      </c>
      <c r="D109" s="46" t="s">
        <v>12</v>
      </c>
      <c r="E109" s="47" t="s">
        <v>354</v>
      </c>
      <c r="F109" s="472">
        <v>-1000</v>
      </c>
      <c r="G109" s="422">
        <v>988587</v>
      </c>
      <c r="H109" s="423">
        <v>988637</v>
      </c>
      <c r="I109" s="491">
        <f>G109-H109</f>
        <v>-50</v>
      </c>
      <c r="J109" s="491">
        <f aca="true" t="shared" si="20" ref="J109:J116">$F109*I109</f>
        <v>50000</v>
      </c>
      <c r="K109" s="491">
        <f aca="true" t="shared" si="21" ref="K109:K116">J109/1000000</f>
        <v>0.05</v>
      </c>
      <c r="L109" s="422">
        <v>36287</v>
      </c>
      <c r="M109" s="423">
        <v>36466</v>
      </c>
      <c r="N109" s="423">
        <f>L109-M109</f>
        <v>-179</v>
      </c>
      <c r="O109" s="423">
        <f aca="true" t="shared" si="22" ref="O109:O116">$F109*N109</f>
        <v>179000</v>
      </c>
      <c r="P109" s="423">
        <f aca="true" t="shared" si="23" ref="P109:P116">O109/1000000</f>
        <v>0.179</v>
      </c>
      <c r="Q109" s="179"/>
    </row>
    <row r="110" spans="1:17" s="692" customFormat="1" ht="15.75" customHeight="1">
      <c r="A110" s="457">
        <v>13</v>
      </c>
      <c r="B110" s="458" t="s">
        <v>119</v>
      </c>
      <c r="C110" s="463">
        <v>4864958</v>
      </c>
      <c r="D110" s="46" t="s">
        <v>12</v>
      </c>
      <c r="E110" s="47" t="s">
        <v>354</v>
      </c>
      <c r="F110" s="472">
        <v>-2000</v>
      </c>
      <c r="G110" s="425">
        <v>999563</v>
      </c>
      <c r="H110" s="426">
        <v>999605</v>
      </c>
      <c r="I110" s="342">
        <f>G110-H110</f>
        <v>-42</v>
      </c>
      <c r="J110" s="342">
        <f>$F110*I110</f>
        <v>84000</v>
      </c>
      <c r="K110" s="342">
        <f>J110/1000000</f>
        <v>0.084</v>
      </c>
      <c r="L110" s="425">
        <v>999953</v>
      </c>
      <c r="M110" s="426">
        <v>999999</v>
      </c>
      <c r="N110" s="426">
        <f>L110-M110</f>
        <v>-46</v>
      </c>
      <c r="O110" s="426">
        <f>$F110*N110</f>
        <v>92000</v>
      </c>
      <c r="P110" s="426">
        <f>O110/1000000</f>
        <v>0.092</v>
      </c>
      <c r="Q110" s="728"/>
    </row>
    <row r="111" spans="1:17" ht="15.75" customHeight="1">
      <c r="A111" s="457"/>
      <c r="B111" s="460" t="s">
        <v>120</v>
      </c>
      <c r="C111" s="463"/>
      <c r="D111" s="46"/>
      <c r="E111" s="46"/>
      <c r="F111" s="472"/>
      <c r="G111" s="496"/>
      <c r="H111" s="491"/>
      <c r="I111" s="491"/>
      <c r="J111" s="491"/>
      <c r="K111" s="491"/>
      <c r="L111" s="422"/>
      <c r="M111" s="423"/>
      <c r="N111" s="423"/>
      <c r="O111" s="423"/>
      <c r="P111" s="423"/>
      <c r="Q111" s="179"/>
    </row>
    <row r="112" spans="1:17" ht="15.75" customHeight="1">
      <c r="A112" s="457">
        <v>14</v>
      </c>
      <c r="B112" s="406" t="s">
        <v>46</v>
      </c>
      <c r="C112" s="463">
        <v>4864843</v>
      </c>
      <c r="D112" s="50" t="s">
        <v>12</v>
      </c>
      <c r="E112" s="47" t="s">
        <v>354</v>
      </c>
      <c r="F112" s="472">
        <v>-1000</v>
      </c>
      <c r="G112" s="422">
        <v>2133</v>
      </c>
      <c r="H112" s="423">
        <v>2127</v>
      </c>
      <c r="I112" s="491">
        <f>G112-H112</f>
        <v>6</v>
      </c>
      <c r="J112" s="491">
        <f t="shared" si="20"/>
        <v>-6000</v>
      </c>
      <c r="K112" s="491">
        <f t="shared" si="21"/>
        <v>-0.006</v>
      </c>
      <c r="L112" s="422">
        <v>23681</v>
      </c>
      <c r="M112" s="423">
        <v>23415</v>
      </c>
      <c r="N112" s="423">
        <f>L112-M112</f>
        <v>266</v>
      </c>
      <c r="O112" s="423">
        <f t="shared" si="22"/>
        <v>-266000</v>
      </c>
      <c r="P112" s="423">
        <f t="shared" si="23"/>
        <v>-0.266</v>
      </c>
      <c r="Q112" s="179"/>
    </row>
    <row r="113" spans="1:17" s="692" customFormat="1" ht="15.75" customHeight="1">
      <c r="A113" s="457">
        <v>15</v>
      </c>
      <c r="B113" s="458" t="s">
        <v>47</v>
      </c>
      <c r="C113" s="463">
        <v>4864844</v>
      </c>
      <c r="D113" s="46" t="s">
        <v>12</v>
      </c>
      <c r="E113" s="47" t="s">
        <v>354</v>
      </c>
      <c r="F113" s="472">
        <v>-1000</v>
      </c>
      <c r="G113" s="425">
        <v>626</v>
      </c>
      <c r="H113" s="426">
        <v>611</v>
      </c>
      <c r="I113" s="342">
        <f>G113-H113</f>
        <v>15</v>
      </c>
      <c r="J113" s="342">
        <f t="shared" si="20"/>
        <v>-15000</v>
      </c>
      <c r="K113" s="342">
        <f t="shared" si="21"/>
        <v>-0.015</v>
      </c>
      <c r="L113" s="425">
        <v>2819</v>
      </c>
      <c r="M113" s="426">
        <v>2825</v>
      </c>
      <c r="N113" s="426">
        <f>L113-M113</f>
        <v>-6</v>
      </c>
      <c r="O113" s="426">
        <f t="shared" si="22"/>
        <v>6000</v>
      </c>
      <c r="P113" s="426">
        <f t="shared" si="23"/>
        <v>0.006</v>
      </c>
      <c r="Q113" s="701" t="s">
        <v>454</v>
      </c>
    </row>
    <row r="114" spans="1:17" s="692" customFormat="1" ht="15.75" customHeight="1">
      <c r="A114" s="457"/>
      <c r="B114" s="458"/>
      <c r="C114" s="463"/>
      <c r="D114" s="46"/>
      <c r="E114" s="47"/>
      <c r="F114" s="472"/>
      <c r="G114" s="426"/>
      <c r="H114" s="426"/>
      <c r="I114" s="342"/>
      <c r="J114" s="342"/>
      <c r="K114" s="342">
        <v>-0.0102</v>
      </c>
      <c r="L114" s="425"/>
      <c r="M114" s="426"/>
      <c r="N114" s="426"/>
      <c r="O114" s="426"/>
      <c r="P114" s="426">
        <v>0.0043</v>
      </c>
      <c r="Q114" s="701" t="s">
        <v>453</v>
      </c>
    </row>
    <row r="115" spans="1:17" ht="15.75" customHeight="1">
      <c r="A115" s="457"/>
      <c r="B115" s="460" t="s">
        <v>48</v>
      </c>
      <c r="C115" s="463"/>
      <c r="D115" s="46"/>
      <c r="E115" s="46"/>
      <c r="F115" s="472"/>
      <c r="G115" s="496"/>
      <c r="H115" s="491"/>
      <c r="I115" s="491"/>
      <c r="J115" s="491"/>
      <c r="K115" s="491"/>
      <c r="L115" s="422"/>
      <c r="M115" s="423"/>
      <c r="N115" s="423"/>
      <c r="O115" s="423"/>
      <c r="P115" s="423"/>
      <c r="Q115" s="179"/>
    </row>
    <row r="116" spans="1:17" ht="15.75" customHeight="1">
      <c r="A116" s="457">
        <v>16</v>
      </c>
      <c r="B116" s="458" t="s">
        <v>85</v>
      </c>
      <c r="C116" s="463">
        <v>4865169</v>
      </c>
      <c r="D116" s="46" t="s">
        <v>12</v>
      </c>
      <c r="E116" s="47" t="s">
        <v>354</v>
      </c>
      <c r="F116" s="472">
        <v>-1000</v>
      </c>
      <c r="G116" s="422">
        <v>1360</v>
      </c>
      <c r="H116" s="423">
        <v>1360</v>
      </c>
      <c r="I116" s="491">
        <f>G116-H116</f>
        <v>0</v>
      </c>
      <c r="J116" s="491">
        <f t="shared" si="20"/>
        <v>0</v>
      </c>
      <c r="K116" s="491">
        <f t="shared" si="21"/>
        <v>0</v>
      </c>
      <c r="L116" s="422">
        <v>61314</v>
      </c>
      <c r="M116" s="423">
        <v>61319</v>
      </c>
      <c r="N116" s="423">
        <f>L116-M116</f>
        <v>-5</v>
      </c>
      <c r="O116" s="423">
        <f t="shared" si="22"/>
        <v>5000</v>
      </c>
      <c r="P116" s="423">
        <f t="shared" si="23"/>
        <v>0.005</v>
      </c>
      <c r="Q116" s="179"/>
    </row>
    <row r="117" spans="1:17" ht="15.75" customHeight="1">
      <c r="A117" s="457"/>
      <c r="B117" s="459" t="s">
        <v>52</v>
      </c>
      <c r="C117" s="441"/>
      <c r="D117" s="50"/>
      <c r="E117" s="50"/>
      <c r="F117" s="472"/>
      <c r="G117" s="496"/>
      <c r="H117" s="497"/>
      <c r="I117" s="497"/>
      <c r="J117" s="497"/>
      <c r="K117" s="491"/>
      <c r="L117" s="425"/>
      <c r="M117" s="494"/>
      <c r="N117" s="494"/>
      <c r="O117" s="494"/>
      <c r="P117" s="423"/>
      <c r="Q117" s="223"/>
    </row>
    <row r="118" spans="1:17" ht="15.75" customHeight="1">
      <c r="A118" s="457"/>
      <c r="B118" s="459" t="s">
        <v>53</v>
      </c>
      <c r="C118" s="441"/>
      <c r="D118" s="50"/>
      <c r="E118" s="50"/>
      <c r="F118" s="472"/>
      <c r="G118" s="496"/>
      <c r="H118" s="497"/>
      <c r="I118" s="497"/>
      <c r="J118" s="497"/>
      <c r="K118" s="491"/>
      <c r="L118" s="425"/>
      <c r="M118" s="494"/>
      <c r="N118" s="494"/>
      <c r="O118" s="494"/>
      <c r="P118" s="423"/>
      <c r="Q118" s="223"/>
    </row>
    <row r="119" spans="1:17" ht="15.75" customHeight="1">
      <c r="A119" s="465"/>
      <c r="B119" s="468" t="s">
        <v>66</v>
      </c>
      <c r="C119" s="463"/>
      <c r="D119" s="50"/>
      <c r="E119" s="50"/>
      <c r="F119" s="472"/>
      <c r="G119" s="496"/>
      <c r="H119" s="491"/>
      <c r="I119" s="491"/>
      <c r="J119" s="491"/>
      <c r="K119" s="491"/>
      <c r="L119" s="425"/>
      <c r="M119" s="423"/>
      <c r="N119" s="423"/>
      <c r="O119" s="423"/>
      <c r="P119" s="423"/>
      <c r="Q119" s="223"/>
    </row>
    <row r="120" spans="1:17" ht="24" customHeight="1">
      <c r="A120" s="457">
        <v>17</v>
      </c>
      <c r="B120" s="469" t="s">
        <v>67</v>
      </c>
      <c r="C120" s="463">
        <v>4865091</v>
      </c>
      <c r="D120" s="46" t="s">
        <v>12</v>
      </c>
      <c r="E120" s="47" t="s">
        <v>354</v>
      </c>
      <c r="F120" s="472">
        <v>-500</v>
      </c>
      <c r="G120" s="422">
        <v>5473</v>
      </c>
      <c r="H120" s="423">
        <v>5473</v>
      </c>
      <c r="I120" s="491">
        <f>G120-H120</f>
        <v>0</v>
      </c>
      <c r="J120" s="491">
        <f>$F120*I120</f>
        <v>0</v>
      </c>
      <c r="K120" s="491">
        <f>J120/1000000</f>
        <v>0</v>
      </c>
      <c r="L120" s="422">
        <v>31699</v>
      </c>
      <c r="M120" s="423">
        <v>31433</v>
      </c>
      <c r="N120" s="423">
        <f>L120-M120</f>
        <v>266</v>
      </c>
      <c r="O120" s="423">
        <f>$F120*N120</f>
        <v>-133000</v>
      </c>
      <c r="P120" s="423">
        <f>O120/1000000</f>
        <v>-0.133</v>
      </c>
      <c r="Q120" s="551"/>
    </row>
    <row r="121" spans="1:17" ht="15.75" customHeight="1">
      <c r="A121" s="457">
        <v>18</v>
      </c>
      <c r="B121" s="469" t="s">
        <v>68</v>
      </c>
      <c r="C121" s="463">
        <v>4902530</v>
      </c>
      <c r="D121" s="46" t="s">
        <v>12</v>
      </c>
      <c r="E121" s="47" t="s">
        <v>354</v>
      </c>
      <c r="F121" s="472">
        <v>-500</v>
      </c>
      <c r="G121" s="422">
        <v>3706</v>
      </c>
      <c r="H121" s="423">
        <v>3706</v>
      </c>
      <c r="I121" s="491">
        <f aca="true" t="shared" si="24" ref="I121:I130">G121-H121</f>
        <v>0</v>
      </c>
      <c r="J121" s="491">
        <f aca="true" t="shared" si="25" ref="J121:J137">$F121*I121</f>
        <v>0</v>
      </c>
      <c r="K121" s="491">
        <f aca="true" t="shared" si="26" ref="K121:K137">J121/1000000</f>
        <v>0</v>
      </c>
      <c r="L121" s="422">
        <v>29265</v>
      </c>
      <c r="M121" s="423">
        <v>29122</v>
      </c>
      <c r="N121" s="423">
        <f aca="true" t="shared" si="27" ref="N121:N130">L121-M121</f>
        <v>143</v>
      </c>
      <c r="O121" s="423">
        <f aca="true" t="shared" si="28" ref="O121:O137">$F121*N121</f>
        <v>-71500</v>
      </c>
      <c r="P121" s="423">
        <f aca="true" t="shared" si="29" ref="P121:P137">O121/1000000</f>
        <v>-0.0715</v>
      </c>
      <c r="Q121" s="179"/>
    </row>
    <row r="122" spans="1:17" ht="15.75" customHeight="1">
      <c r="A122" s="457">
        <v>19</v>
      </c>
      <c r="B122" s="469" t="s">
        <v>69</v>
      </c>
      <c r="C122" s="463">
        <v>4902531</v>
      </c>
      <c r="D122" s="46" t="s">
        <v>12</v>
      </c>
      <c r="E122" s="47" t="s">
        <v>354</v>
      </c>
      <c r="F122" s="472">
        <v>-500</v>
      </c>
      <c r="G122" s="422">
        <v>6589</v>
      </c>
      <c r="H122" s="423">
        <v>6539</v>
      </c>
      <c r="I122" s="491">
        <f t="shared" si="24"/>
        <v>50</v>
      </c>
      <c r="J122" s="491">
        <f t="shared" si="25"/>
        <v>-25000</v>
      </c>
      <c r="K122" s="491">
        <f t="shared" si="26"/>
        <v>-0.025</v>
      </c>
      <c r="L122" s="422">
        <v>14909</v>
      </c>
      <c r="M122" s="423">
        <v>14891</v>
      </c>
      <c r="N122" s="423">
        <f t="shared" si="27"/>
        <v>18</v>
      </c>
      <c r="O122" s="423">
        <f t="shared" si="28"/>
        <v>-9000</v>
      </c>
      <c r="P122" s="423">
        <f t="shared" si="29"/>
        <v>-0.009</v>
      </c>
      <c r="Q122" s="179"/>
    </row>
    <row r="123" spans="1:17" ht="15.75" customHeight="1">
      <c r="A123" s="457">
        <v>20</v>
      </c>
      <c r="B123" s="469" t="s">
        <v>70</v>
      </c>
      <c r="C123" s="463">
        <v>4865072</v>
      </c>
      <c r="D123" s="46" t="s">
        <v>12</v>
      </c>
      <c r="E123" s="47" t="s">
        <v>354</v>
      </c>
      <c r="F123" s="703">
        <v>-666.666666666667</v>
      </c>
      <c r="G123" s="425">
        <v>1796</v>
      </c>
      <c r="H123" s="426">
        <v>1711</v>
      </c>
      <c r="I123" s="342">
        <f>G123-H123</f>
        <v>85</v>
      </c>
      <c r="J123" s="342">
        <f t="shared" si="25"/>
        <v>-56666.66666666669</v>
      </c>
      <c r="K123" s="342">
        <f t="shared" si="26"/>
        <v>-0.05666666666666669</v>
      </c>
      <c r="L123" s="425">
        <v>978</v>
      </c>
      <c r="M123" s="426">
        <v>937</v>
      </c>
      <c r="N123" s="426">
        <f>L123-M123</f>
        <v>41</v>
      </c>
      <c r="O123" s="426">
        <f t="shared" si="28"/>
        <v>-27333.333333333347</v>
      </c>
      <c r="P123" s="426">
        <f t="shared" si="29"/>
        <v>-0.02733333333333335</v>
      </c>
      <c r="Q123" s="701"/>
    </row>
    <row r="124" spans="1:17" ht="15.75" customHeight="1">
      <c r="A124" s="457"/>
      <c r="B124" s="468" t="s">
        <v>34</v>
      </c>
      <c r="C124" s="463"/>
      <c r="D124" s="50"/>
      <c r="E124" s="50"/>
      <c r="F124" s="472"/>
      <c r="G124" s="496"/>
      <c r="H124" s="491"/>
      <c r="I124" s="491"/>
      <c r="J124" s="491"/>
      <c r="K124" s="491"/>
      <c r="L124" s="422"/>
      <c r="M124" s="423"/>
      <c r="N124" s="423"/>
      <c r="O124" s="423"/>
      <c r="P124" s="423"/>
      <c r="Q124" s="179"/>
    </row>
    <row r="125" spans="1:17" ht="15.75" customHeight="1">
      <c r="A125" s="457">
        <v>21</v>
      </c>
      <c r="B125" s="470" t="s">
        <v>71</v>
      </c>
      <c r="C125" s="471">
        <v>4864807</v>
      </c>
      <c r="D125" s="46" t="s">
        <v>12</v>
      </c>
      <c r="E125" s="47" t="s">
        <v>354</v>
      </c>
      <c r="F125" s="472">
        <v>-100</v>
      </c>
      <c r="G125" s="422">
        <v>167337</v>
      </c>
      <c r="H125" s="423">
        <v>166405</v>
      </c>
      <c r="I125" s="491">
        <f t="shared" si="24"/>
        <v>932</v>
      </c>
      <c r="J125" s="491">
        <f t="shared" si="25"/>
        <v>-93200</v>
      </c>
      <c r="K125" s="491">
        <f t="shared" si="26"/>
        <v>-0.0932</v>
      </c>
      <c r="L125" s="422">
        <v>20819</v>
      </c>
      <c r="M125" s="423">
        <v>20889</v>
      </c>
      <c r="N125" s="423">
        <f t="shared" si="27"/>
        <v>-70</v>
      </c>
      <c r="O125" s="423">
        <f t="shared" si="28"/>
        <v>7000</v>
      </c>
      <c r="P125" s="423">
        <f t="shared" si="29"/>
        <v>0.007</v>
      </c>
      <c r="Q125" s="179"/>
    </row>
    <row r="126" spans="1:17" ht="15.75" customHeight="1">
      <c r="A126" s="457">
        <v>22</v>
      </c>
      <c r="B126" s="470" t="s">
        <v>145</v>
      </c>
      <c r="C126" s="471">
        <v>4865086</v>
      </c>
      <c r="D126" s="46" t="s">
        <v>12</v>
      </c>
      <c r="E126" s="47" t="s">
        <v>354</v>
      </c>
      <c r="F126" s="472">
        <v>-100</v>
      </c>
      <c r="G126" s="422">
        <v>23862</v>
      </c>
      <c r="H126" s="423">
        <v>23850</v>
      </c>
      <c r="I126" s="491">
        <f t="shared" si="24"/>
        <v>12</v>
      </c>
      <c r="J126" s="491">
        <f t="shared" si="25"/>
        <v>-1200</v>
      </c>
      <c r="K126" s="491">
        <f t="shared" si="26"/>
        <v>-0.0012</v>
      </c>
      <c r="L126" s="422">
        <v>45156</v>
      </c>
      <c r="M126" s="423">
        <v>44624</v>
      </c>
      <c r="N126" s="423">
        <f t="shared" si="27"/>
        <v>532</v>
      </c>
      <c r="O126" s="423">
        <f t="shared" si="28"/>
        <v>-53200</v>
      </c>
      <c r="P126" s="423">
        <f t="shared" si="29"/>
        <v>-0.0532</v>
      </c>
      <c r="Q126" s="179"/>
    </row>
    <row r="127" spans="1:17" ht="15.75" customHeight="1">
      <c r="A127" s="457"/>
      <c r="B127" s="460" t="s">
        <v>72</v>
      </c>
      <c r="C127" s="463"/>
      <c r="D127" s="46"/>
      <c r="E127" s="46"/>
      <c r="F127" s="472"/>
      <c r="G127" s="496"/>
      <c r="H127" s="491"/>
      <c r="I127" s="491"/>
      <c r="J127" s="491"/>
      <c r="K127" s="491"/>
      <c r="L127" s="422"/>
      <c r="M127" s="423"/>
      <c r="N127" s="423"/>
      <c r="O127" s="423"/>
      <c r="P127" s="423"/>
      <c r="Q127" s="179"/>
    </row>
    <row r="128" spans="1:17" s="726" customFormat="1" ht="14.25" customHeight="1">
      <c r="A128" s="457">
        <v>23</v>
      </c>
      <c r="B128" s="458" t="s">
        <v>65</v>
      </c>
      <c r="C128" s="463">
        <v>4902568</v>
      </c>
      <c r="D128" s="46" t="s">
        <v>12</v>
      </c>
      <c r="E128" s="47" t="s">
        <v>354</v>
      </c>
      <c r="F128" s="472">
        <v>-100</v>
      </c>
      <c r="G128" s="425">
        <v>998574</v>
      </c>
      <c r="H128" s="426">
        <v>998638</v>
      </c>
      <c r="I128" s="342">
        <f>G128-H128</f>
        <v>-64</v>
      </c>
      <c r="J128" s="342">
        <f>$F128*I128</f>
        <v>6400</v>
      </c>
      <c r="K128" s="342">
        <f>J128/1000000</f>
        <v>0.0064</v>
      </c>
      <c r="L128" s="425">
        <v>26</v>
      </c>
      <c r="M128" s="426">
        <v>27</v>
      </c>
      <c r="N128" s="426">
        <f>L128-M128</f>
        <v>-1</v>
      </c>
      <c r="O128" s="426">
        <f>$F128*N128</f>
        <v>100</v>
      </c>
      <c r="P128" s="426">
        <f>O128/1000000</f>
        <v>0.0001</v>
      </c>
      <c r="Q128" s="701"/>
    </row>
    <row r="129" spans="1:17" s="692" customFormat="1" ht="15.75" customHeight="1">
      <c r="A129" s="457">
        <v>24</v>
      </c>
      <c r="B129" s="458" t="s">
        <v>73</v>
      </c>
      <c r="C129" s="463">
        <v>4902549</v>
      </c>
      <c r="D129" s="46" t="s">
        <v>12</v>
      </c>
      <c r="E129" s="47" t="s">
        <v>354</v>
      </c>
      <c r="F129" s="472">
        <v>-100</v>
      </c>
      <c r="G129" s="425">
        <v>999937</v>
      </c>
      <c r="H129" s="426">
        <v>999957</v>
      </c>
      <c r="I129" s="342">
        <f>G129-H129</f>
        <v>-20</v>
      </c>
      <c r="J129" s="342">
        <f>$F129*I129</f>
        <v>2000</v>
      </c>
      <c r="K129" s="342">
        <f>J129/1000000</f>
        <v>0.002</v>
      </c>
      <c r="L129" s="425">
        <v>999999</v>
      </c>
      <c r="M129" s="426">
        <v>999999</v>
      </c>
      <c r="N129" s="426">
        <f>L129-M129</f>
        <v>0</v>
      </c>
      <c r="O129" s="426">
        <f>$F129*N129</f>
        <v>0</v>
      </c>
      <c r="P129" s="426">
        <f>O129/1000000</f>
        <v>0</v>
      </c>
      <c r="Q129" s="728"/>
    </row>
    <row r="130" spans="1:17" ht="15.75" customHeight="1">
      <c r="A130" s="457">
        <v>25</v>
      </c>
      <c r="B130" s="458" t="s">
        <v>86</v>
      </c>
      <c r="C130" s="463">
        <v>4902537</v>
      </c>
      <c r="D130" s="46" t="s">
        <v>12</v>
      </c>
      <c r="E130" s="47" t="s">
        <v>354</v>
      </c>
      <c r="F130" s="472">
        <v>-100</v>
      </c>
      <c r="G130" s="422">
        <v>23574</v>
      </c>
      <c r="H130" s="423">
        <v>23588</v>
      </c>
      <c r="I130" s="491">
        <f t="shared" si="24"/>
        <v>-14</v>
      </c>
      <c r="J130" s="491">
        <f t="shared" si="25"/>
        <v>1400</v>
      </c>
      <c r="K130" s="491">
        <f t="shared" si="26"/>
        <v>0.0014</v>
      </c>
      <c r="L130" s="422">
        <v>57144</v>
      </c>
      <c r="M130" s="423">
        <v>57143</v>
      </c>
      <c r="N130" s="423">
        <f t="shared" si="27"/>
        <v>1</v>
      </c>
      <c r="O130" s="423">
        <f t="shared" si="28"/>
        <v>-100</v>
      </c>
      <c r="P130" s="423">
        <f t="shared" si="29"/>
        <v>-0.0001</v>
      </c>
      <c r="Q130" s="179"/>
    </row>
    <row r="131" spans="1:17" s="692" customFormat="1" ht="15.75" customHeight="1">
      <c r="A131" s="457">
        <v>26</v>
      </c>
      <c r="B131" s="458" t="s">
        <v>74</v>
      </c>
      <c r="C131" s="463">
        <v>4902578</v>
      </c>
      <c r="D131" s="46" t="s">
        <v>12</v>
      </c>
      <c r="E131" s="47" t="s">
        <v>354</v>
      </c>
      <c r="F131" s="472">
        <v>-100</v>
      </c>
      <c r="G131" s="425">
        <v>0</v>
      </c>
      <c r="H131" s="426">
        <v>0</v>
      </c>
      <c r="I131" s="342">
        <f>G131-H131</f>
        <v>0</v>
      </c>
      <c r="J131" s="342">
        <f>$F131*I131</f>
        <v>0</v>
      </c>
      <c r="K131" s="342">
        <f>J131/1000000</f>
        <v>0</v>
      </c>
      <c r="L131" s="425">
        <v>0</v>
      </c>
      <c r="M131" s="426">
        <v>0</v>
      </c>
      <c r="N131" s="426">
        <f>L131-M131</f>
        <v>0</v>
      </c>
      <c r="O131" s="426">
        <f>$F131*N131</f>
        <v>0</v>
      </c>
      <c r="P131" s="426">
        <f>O131/1000000</f>
        <v>0</v>
      </c>
      <c r="Q131" s="738"/>
    </row>
    <row r="132" spans="1:17" s="692" customFormat="1" ht="15.75" customHeight="1">
      <c r="A132" s="457">
        <v>27</v>
      </c>
      <c r="B132" s="458" t="s">
        <v>75</v>
      </c>
      <c r="C132" s="463">
        <v>4902538</v>
      </c>
      <c r="D132" s="46" t="s">
        <v>12</v>
      </c>
      <c r="E132" s="47" t="s">
        <v>354</v>
      </c>
      <c r="F132" s="472">
        <v>-100</v>
      </c>
      <c r="G132" s="425">
        <v>999984</v>
      </c>
      <c r="H132" s="426">
        <v>999998</v>
      </c>
      <c r="I132" s="342">
        <f>G132-H132</f>
        <v>-14</v>
      </c>
      <c r="J132" s="342">
        <f>$F132*I132</f>
        <v>1400</v>
      </c>
      <c r="K132" s="342">
        <f>J132/1000000</f>
        <v>0.0014</v>
      </c>
      <c r="L132" s="425">
        <v>999999</v>
      </c>
      <c r="M132" s="426">
        <v>999999</v>
      </c>
      <c r="N132" s="426">
        <f>L132-M132</f>
        <v>0</v>
      </c>
      <c r="O132" s="426">
        <f>$F132*N132</f>
        <v>0</v>
      </c>
      <c r="P132" s="426">
        <f>O132/1000000</f>
        <v>0</v>
      </c>
      <c r="Q132" s="701"/>
    </row>
    <row r="133" spans="1:17" s="692" customFormat="1" ht="15.75" customHeight="1">
      <c r="A133" s="457">
        <v>28</v>
      </c>
      <c r="B133" s="458" t="s">
        <v>61</v>
      </c>
      <c r="C133" s="463">
        <v>4902527</v>
      </c>
      <c r="D133" s="46" t="s">
        <v>12</v>
      </c>
      <c r="E133" s="47" t="s">
        <v>354</v>
      </c>
      <c r="F133" s="472">
        <v>-100</v>
      </c>
      <c r="G133" s="425">
        <v>0</v>
      </c>
      <c r="H133" s="426">
        <v>0</v>
      </c>
      <c r="I133" s="342">
        <f>G133-H133</f>
        <v>0</v>
      </c>
      <c r="J133" s="342">
        <f>$F133*I133</f>
        <v>0</v>
      </c>
      <c r="K133" s="342">
        <f>J133/1000000</f>
        <v>0</v>
      </c>
      <c r="L133" s="425">
        <v>0</v>
      </c>
      <c r="M133" s="426">
        <v>0</v>
      </c>
      <c r="N133" s="426">
        <f>L133-M133</f>
        <v>0</v>
      </c>
      <c r="O133" s="426">
        <f>$F133*N133</f>
        <v>0</v>
      </c>
      <c r="P133" s="426">
        <f>O133/1000000</f>
        <v>0</v>
      </c>
      <c r="Q133" s="701"/>
    </row>
    <row r="134" spans="1:17" ht="15.75" customHeight="1">
      <c r="A134" s="457"/>
      <c r="B134" s="460" t="s">
        <v>76</v>
      </c>
      <c r="C134" s="463"/>
      <c r="D134" s="46"/>
      <c r="E134" s="46"/>
      <c r="F134" s="472"/>
      <c r="G134" s="496"/>
      <c r="H134" s="491"/>
      <c r="I134" s="491"/>
      <c r="J134" s="491"/>
      <c r="K134" s="491"/>
      <c r="L134" s="422"/>
      <c r="M134" s="423"/>
      <c r="N134" s="423"/>
      <c r="O134" s="423"/>
      <c r="P134" s="423"/>
      <c r="Q134" s="179"/>
    </row>
    <row r="135" spans="1:17" s="692" customFormat="1" ht="15.75" customHeight="1">
      <c r="A135" s="457">
        <v>29</v>
      </c>
      <c r="B135" s="458" t="s">
        <v>77</v>
      </c>
      <c r="C135" s="463">
        <v>4902551</v>
      </c>
      <c r="D135" s="46" t="s">
        <v>12</v>
      </c>
      <c r="E135" s="47" t="s">
        <v>354</v>
      </c>
      <c r="F135" s="472">
        <v>-100</v>
      </c>
      <c r="G135" s="425">
        <v>178610</v>
      </c>
      <c r="H135" s="426">
        <v>177952</v>
      </c>
      <c r="I135" s="342">
        <f>G135-H135</f>
        <v>658</v>
      </c>
      <c r="J135" s="342">
        <f>$F135*I135</f>
        <v>-65800</v>
      </c>
      <c r="K135" s="342">
        <f>J135/1000000</f>
        <v>-0.0658</v>
      </c>
      <c r="L135" s="425">
        <v>52342</v>
      </c>
      <c r="M135" s="426">
        <v>51798</v>
      </c>
      <c r="N135" s="426">
        <f>L135-M135</f>
        <v>544</v>
      </c>
      <c r="O135" s="426">
        <f>$F135*N135</f>
        <v>-54400</v>
      </c>
      <c r="P135" s="426">
        <f>O135/1000000</f>
        <v>-0.0544</v>
      </c>
      <c r="Q135" s="701"/>
    </row>
    <row r="136" spans="1:17" ht="15.75" customHeight="1">
      <c r="A136" s="457">
        <v>30</v>
      </c>
      <c r="B136" s="458" t="s">
        <v>78</v>
      </c>
      <c r="C136" s="463">
        <v>4902542</v>
      </c>
      <c r="D136" s="46" t="s">
        <v>12</v>
      </c>
      <c r="E136" s="47" t="s">
        <v>354</v>
      </c>
      <c r="F136" s="472">
        <v>-100</v>
      </c>
      <c r="G136" s="422">
        <v>18671</v>
      </c>
      <c r="H136" s="423">
        <v>18308</v>
      </c>
      <c r="I136" s="491">
        <f>G136-H136</f>
        <v>363</v>
      </c>
      <c r="J136" s="491">
        <f t="shared" si="25"/>
        <v>-36300</v>
      </c>
      <c r="K136" s="491">
        <f t="shared" si="26"/>
        <v>-0.0363</v>
      </c>
      <c r="L136" s="422">
        <v>66225</v>
      </c>
      <c r="M136" s="423">
        <v>65878</v>
      </c>
      <c r="N136" s="423">
        <f>L136-M136</f>
        <v>347</v>
      </c>
      <c r="O136" s="423">
        <f t="shared" si="28"/>
        <v>-34700</v>
      </c>
      <c r="P136" s="423">
        <f t="shared" si="29"/>
        <v>-0.0347</v>
      </c>
      <c r="Q136" s="179"/>
    </row>
    <row r="137" spans="1:17" ht="15.75" customHeight="1">
      <c r="A137" s="457">
        <v>31</v>
      </c>
      <c r="B137" s="458" t="s">
        <v>79</v>
      </c>
      <c r="C137" s="463">
        <v>4902544</v>
      </c>
      <c r="D137" s="46" t="s">
        <v>12</v>
      </c>
      <c r="E137" s="47" t="s">
        <v>354</v>
      </c>
      <c r="F137" s="472">
        <v>-100</v>
      </c>
      <c r="G137" s="422">
        <v>6987</v>
      </c>
      <c r="H137" s="423">
        <v>6595</v>
      </c>
      <c r="I137" s="491">
        <f>G137-H137</f>
        <v>392</v>
      </c>
      <c r="J137" s="491">
        <f t="shared" si="25"/>
        <v>-39200</v>
      </c>
      <c r="K137" s="491">
        <f t="shared" si="26"/>
        <v>-0.0392</v>
      </c>
      <c r="L137" s="422">
        <v>4599</v>
      </c>
      <c r="M137" s="423">
        <v>4132</v>
      </c>
      <c r="N137" s="423">
        <f>L137-M137</f>
        <v>467</v>
      </c>
      <c r="O137" s="423">
        <f t="shared" si="28"/>
        <v>-46700</v>
      </c>
      <c r="P137" s="423">
        <f t="shared" si="29"/>
        <v>-0.0467</v>
      </c>
      <c r="Q137" s="721"/>
    </row>
    <row r="138" spans="1:17" ht="15.75" customHeight="1" thickBot="1">
      <c r="A138" s="461"/>
      <c r="B138" s="462"/>
      <c r="C138" s="464"/>
      <c r="D138" s="109"/>
      <c r="E138" s="53"/>
      <c r="F138" s="412"/>
      <c r="G138" s="36"/>
      <c r="H138" s="30"/>
      <c r="I138" s="31"/>
      <c r="J138" s="31"/>
      <c r="K138" s="32"/>
      <c r="L138" s="448"/>
      <c r="M138" s="31"/>
      <c r="N138" s="31"/>
      <c r="O138" s="31"/>
      <c r="P138" s="32"/>
      <c r="Q138" s="180"/>
    </row>
    <row r="139" ht="13.5" thickTop="1"/>
    <row r="140" spans="4:16" ht="16.5">
      <c r="D140" s="22"/>
      <c r="K140" s="577">
        <f>SUM(K96:K138)</f>
        <v>-0.2663666666666667</v>
      </c>
      <c r="L140" s="61"/>
      <c r="M140" s="61"/>
      <c r="N140" s="61"/>
      <c r="O140" s="61"/>
      <c r="P140" s="498">
        <f>SUM(P96:P138)</f>
        <v>-0.25553333333333333</v>
      </c>
    </row>
    <row r="141" spans="11:16" ht="14.25">
      <c r="K141" s="61"/>
      <c r="L141" s="61"/>
      <c r="M141" s="61"/>
      <c r="N141" s="61"/>
      <c r="O141" s="61"/>
      <c r="P141" s="61"/>
    </row>
    <row r="142" spans="11:16" ht="14.25">
      <c r="K142" s="61"/>
      <c r="L142" s="61"/>
      <c r="M142" s="61"/>
      <c r="N142" s="61"/>
      <c r="O142" s="61"/>
      <c r="P142" s="61"/>
    </row>
    <row r="143" spans="17:18" ht="12.75">
      <c r="Q143" s="515" t="str">
        <f>NDPL!Q1</f>
        <v>MAY-2015</v>
      </c>
      <c r="R143" s="304"/>
    </row>
    <row r="144" ht="13.5" thickBot="1"/>
    <row r="145" spans="1:17" ht="44.25" customHeight="1">
      <c r="A145" s="415"/>
      <c r="B145" s="413" t="s">
        <v>150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8"/>
    </row>
    <row r="146" spans="1:17" ht="19.5" customHeight="1">
      <c r="A146" s="272"/>
      <c r="B146" s="347" t="s">
        <v>151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59"/>
    </row>
    <row r="147" spans="1:17" ht="19.5" customHeight="1">
      <c r="A147" s="272"/>
      <c r="B147" s="343" t="s">
        <v>256</v>
      </c>
      <c r="C147" s="19"/>
      <c r="D147" s="19"/>
      <c r="E147" s="19"/>
      <c r="F147" s="19"/>
      <c r="G147" s="19"/>
      <c r="H147" s="19"/>
      <c r="I147" s="19"/>
      <c r="J147" s="19"/>
      <c r="K147" s="241">
        <f>K57</f>
        <v>-0.9988999999999999</v>
      </c>
      <c r="L147" s="241"/>
      <c r="M147" s="241"/>
      <c r="N147" s="241"/>
      <c r="O147" s="241"/>
      <c r="P147" s="241">
        <f>P57</f>
        <v>-6.918600000000003</v>
      </c>
      <c r="Q147" s="59"/>
    </row>
    <row r="148" spans="1:17" ht="19.5" customHeight="1">
      <c r="A148" s="272"/>
      <c r="B148" s="343" t="s">
        <v>257</v>
      </c>
      <c r="C148" s="19"/>
      <c r="D148" s="19"/>
      <c r="E148" s="19"/>
      <c r="F148" s="19"/>
      <c r="G148" s="19"/>
      <c r="H148" s="19"/>
      <c r="I148" s="19"/>
      <c r="J148" s="19"/>
      <c r="K148" s="578">
        <f>K140</f>
        <v>-0.2663666666666667</v>
      </c>
      <c r="L148" s="241"/>
      <c r="M148" s="241"/>
      <c r="N148" s="241"/>
      <c r="O148" s="241"/>
      <c r="P148" s="241">
        <f>P140</f>
        <v>-0.25553333333333333</v>
      </c>
      <c r="Q148" s="59"/>
    </row>
    <row r="149" spans="1:17" ht="19.5" customHeight="1">
      <c r="A149" s="272"/>
      <c r="B149" s="343" t="s">
        <v>152</v>
      </c>
      <c r="C149" s="19"/>
      <c r="D149" s="19"/>
      <c r="E149" s="19"/>
      <c r="F149" s="19"/>
      <c r="G149" s="19"/>
      <c r="H149" s="19"/>
      <c r="I149" s="19"/>
      <c r="J149" s="19"/>
      <c r="K149" s="578">
        <f>'ROHTAK ROAD'!K46</f>
        <v>-0.4374</v>
      </c>
      <c r="L149" s="241"/>
      <c r="M149" s="241"/>
      <c r="N149" s="241"/>
      <c r="O149" s="241"/>
      <c r="P149" s="578">
        <f>'ROHTAK ROAD'!P46</f>
        <v>-0.097</v>
      </c>
      <c r="Q149" s="59"/>
    </row>
    <row r="150" spans="1:17" ht="19.5" customHeight="1">
      <c r="A150" s="272"/>
      <c r="B150" s="343" t="s">
        <v>153</v>
      </c>
      <c r="C150" s="19"/>
      <c r="D150" s="19"/>
      <c r="E150" s="19"/>
      <c r="F150" s="19"/>
      <c r="G150" s="19"/>
      <c r="H150" s="19"/>
      <c r="I150" s="19"/>
      <c r="J150" s="19"/>
      <c r="K150" s="578">
        <f>SUM(K147:K149)</f>
        <v>-1.7026666666666666</v>
      </c>
      <c r="L150" s="241"/>
      <c r="M150" s="241"/>
      <c r="N150" s="241"/>
      <c r="O150" s="241"/>
      <c r="P150" s="578">
        <f>SUM(P147:P149)</f>
        <v>-7.271133333333337</v>
      </c>
      <c r="Q150" s="59"/>
    </row>
    <row r="151" spans="1:17" ht="19.5" customHeight="1">
      <c r="A151" s="272"/>
      <c r="B151" s="347" t="s">
        <v>154</v>
      </c>
      <c r="C151" s="19"/>
      <c r="D151" s="19"/>
      <c r="E151" s="19"/>
      <c r="F151" s="19"/>
      <c r="G151" s="19"/>
      <c r="H151" s="19"/>
      <c r="I151" s="19"/>
      <c r="J151" s="19"/>
      <c r="K151" s="241"/>
      <c r="L151" s="241"/>
      <c r="M151" s="241"/>
      <c r="N151" s="241"/>
      <c r="O151" s="241"/>
      <c r="P151" s="241"/>
      <c r="Q151" s="59"/>
    </row>
    <row r="152" spans="1:17" ht="19.5" customHeight="1">
      <c r="A152" s="272"/>
      <c r="B152" s="343" t="s">
        <v>258</v>
      </c>
      <c r="C152" s="19"/>
      <c r="D152" s="19"/>
      <c r="E152" s="19"/>
      <c r="F152" s="19"/>
      <c r="G152" s="19"/>
      <c r="H152" s="19"/>
      <c r="I152" s="19"/>
      <c r="J152" s="19"/>
      <c r="K152" s="241">
        <f>K88</f>
        <v>1.5810000000000004</v>
      </c>
      <c r="L152" s="241"/>
      <c r="M152" s="241"/>
      <c r="N152" s="241"/>
      <c r="O152" s="241"/>
      <c r="P152" s="241">
        <f>P88</f>
        <v>13.572</v>
      </c>
      <c r="Q152" s="59"/>
    </row>
    <row r="153" spans="1:17" ht="19.5" customHeight="1" thickBot="1">
      <c r="A153" s="273"/>
      <c r="B153" s="414" t="s">
        <v>155</v>
      </c>
      <c r="C153" s="60"/>
      <c r="D153" s="60"/>
      <c r="E153" s="60"/>
      <c r="F153" s="60"/>
      <c r="G153" s="60"/>
      <c r="H153" s="60"/>
      <c r="I153" s="60"/>
      <c r="J153" s="60"/>
      <c r="K153" s="579">
        <f>SUM(K150:K152)</f>
        <v>-0.12166666666666615</v>
      </c>
      <c r="L153" s="239"/>
      <c r="M153" s="239"/>
      <c r="N153" s="239"/>
      <c r="O153" s="239"/>
      <c r="P153" s="238">
        <f>SUM(P150:P152)</f>
        <v>6.300866666666662</v>
      </c>
      <c r="Q153" s="240"/>
    </row>
    <row r="154" ht="12.75">
      <c r="A154" s="272"/>
    </row>
    <row r="155" ht="12.75">
      <c r="A155" s="272"/>
    </row>
    <row r="156" ht="12.75">
      <c r="A156" s="272"/>
    </row>
    <row r="157" ht="13.5" thickBot="1">
      <c r="A157" s="273"/>
    </row>
    <row r="158" spans="1:17" ht="12.75">
      <c r="A158" s="266"/>
      <c r="B158" s="267"/>
      <c r="C158" s="267"/>
      <c r="D158" s="267"/>
      <c r="E158" s="267"/>
      <c r="F158" s="267"/>
      <c r="G158" s="267"/>
      <c r="H158" s="57"/>
      <c r="I158" s="57"/>
      <c r="J158" s="57"/>
      <c r="K158" s="57"/>
      <c r="L158" s="57"/>
      <c r="M158" s="57"/>
      <c r="N158" s="57"/>
      <c r="O158" s="57"/>
      <c r="P158" s="57"/>
      <c r="Q158" s="58"/>
    </row>
    <row r="159" spans="1:17" ht="23.25">
      <c r="A159" s="274" t="s">
        <v>335</v>
      </c>
      <c r="B159" s="258"/>
      <c r="C159" s="258"/>
      <c r="D159" s="258"/>
      <c r="E159" s="258"/>
      <c r="F159" s="258"/>
      <c r="G159" s="258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68"/>
      <c r="B160" s="258"/>
      <c r="C160" s="258"/>
      <c r="D160" s="258"/>
      <c r="E160" s="258"/>
      <c r="F160" s="258"/>
      <c r="G160" s="258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69"/>
      <c r="B161" s="270"/>
      <c r="C161" s="270"/>
      <c r="D161" s="270"/>
      <c r="E161" s="270"/>
      <c r="F161" s="270"/>
      <c r="G161" s="270"/>
      <c r="H161" s="19"/>
      <c r="I161" s="19"/>
      <c r="J161" s="19"/>
      <c r="K161" s="296" t="s">
        <v>347</v>
      </c>
      <c r="L161" s="19"/>
      <c r="M161" s="19"/>
      <c r="N161" s="19"/>
      <c r="O161" s="19"/>
      <c r="P161" s="296" t="s">
        <v>348</v>
      </c>
      <c r="Q161" s="59"/>
    </row>
    <row r="162" spans="1:17" ht="12.75">
      <c r="A162" s="271"/>
      <c r="B162" s="158"/>
      <c r="C162" s="158"/>
      <c r="D162" s="158"/>
      <c r="E162" s="158"/>
      <c r="F162" s="158"/>
      <c r="G162" s="158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1"/>
      <c r="B163" s="158"/>
      <c r="C163" s="158"/>
      <c r="D163" s="158"/>
      <c r="E163" s="158"/>
      <c r="F163" s="158"/>
      <c r="G163" s="158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8">
      <c r="A164" s="275" t="s">
        <v>338</v>
      </c>
      <c r="B164" s="259"/>
      <c r="C164" s="259"/>
      <c r="D164" s="260"/>
      <c r="E164" s="260"/>
      <c r="F164" s="261"/>
      <c r="G164" s="260"/>
      <c r="H164" s="19"/>
      <c r="I164" s="19"/>
      <c r="J164" s="19"/>
      <c r="K164" s="500">
        <f>K153</f>
        <v>-0.12166666666666615</v>
      </c>
      <c r="L164" s="260" t="s">
        <v>336</v>
      </c>
      <c r="M164" s="19"/>
      <c r="N164" s="19"/>
      <c r="O164" s="19"/>
      <c r="P164" s="500">
        <f>P153</f>
        <v>6.300866666666662</v>
      </c>
      <c r="Q164" s="282" t="s">
        <v>336</v>
      </c>
    </row>
    <row r="165" spans="1:17" ht="18">
      <c r="A165" s="276"/>
      <c r="B165" s="262"/>
      <c r="C165" s="262"/>
      <c r="D165" s="258"/>
      <c r="E165" s="258"/>
      <c r="F165" s="263"/>
      <c r="G165" s="258"/>
      <c r="H165" s="19"/>
      <c r="I165" s="19"/>
      <c r="J165" s="19"/>
      <c r="K165" s="501"/>
      <c r="L165" s="258"/>
      <c r="M165" s="19"/>
      <c r="N165" s="19"/>
      <c r="O165" s="19"/>
      <c r="P165" s="501"/>
      <c r="Q165" s="283"/>
    </row>
    <row r="166" spans="1:17" ht="18">
      <c r="A166" s="277" t="s">
        <v>337</v>
      </c>
      <c r="B166" s="264"/>
      <c r="C166" s="51"/>
      <c r="D166" s="258"/>
      <c r="E166" s="258"/>
      <c r="F166" s="265"/>
      <c r="G166" s="260"/>
      <c r="H166" s="19"/>
      <c r="I166" s="19"/>
      <c r="J166" s="19"/>
      <c r="K166" s="501">
        <f>'STEPPED UP GENCO'!K45</f>
        <v>-0.003207167999999999</v>
      </c>
      <c r="L166" s="260" t="s">
        <v>336</v>
      </c>
      <c r="M166" s="19"/>
      <c r="N166" s="19"/>
      <c r="O166" s="19"/>
      <c r="P166" s="501">
        <f>'STEPPED UP GENCO'!P45</f>
        <v>-0.9282256896</v>
      </c>
      <c r="Q166" s="282" t="s">
        <v>336</v>
      </c>
    </row>
    <row r="167" spans="1:17" ht="12.75">
      <c r="A167" s="27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0.25">
      <c r="A170" s="272"/>
      <c r="B170" s="19"/>
      <c r="C170" s="19"/>
      <c r="D170" s="19"/>
      <c r="E170" s="19"/>
      <c r="F170" s="19"/>
      <c r="G170" s="19"/>
      <c r="H170" s="259"/>
      <c r="I170" s="259"/>
      <c r="J170" s="278" t="s">
        <v>339</v>
      </c>
      <c r="K170" s="447">
        <f>SUM(K164:K169)</f>
        <v>-0.12487383466666614</v>
      </c>
      <c r="L170" s="278" t="s">
        <v>336</v>
      </c>
      <c r="M170" s="158"/>
      <c r="N170" s="19"/>
      <c r="O170" s="19"/>
      <c r="P170" s="447">
        <f>SUM(P164:P169)</f>
        <v>5.372640977066663</v>
      </c>
      <c r="Q170" s="475" t="s">
        <v>336</v>
      </c>
    </row>
    <row r="171" spans="1:17" ht="13.5" thickBot="1">
      <c r="A171" s="273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0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55" zoomScaleNormal="70" zoomScaleSheetLayoutView="55" workbookViewId="0" topLeftCell="B154">
      <selection activeCell="T89" sqref="T89:T92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244</v>
      </c>
      <c r="P1" s="789" t="str">
        <f>NDPL!$Q$1</f>
        <v>MAY-2015</v>
      </c>
      <c r="Q1" s="512"/>
    </row>
    <row r="2" ht="12.75">
      <c r="A2" s="17" t="s">
        <v>245</v>
      </c>
    </row>
    <row r="3" ht="20.25" customHeight="1">
      <c r="A3" s="502" t="s">
        <v>156</v>
      </c>
    </row>
    <row r="4" spans="1:16" ht="21" customHeight="1" thickBot="1">
      <c r="A4" s="503" t="s">
        <v>198</v>
      </c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36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39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2.25" customHeight="1" hidden="1" thickBot="1" thickTop="1"/>
    <row r="7" spans="1:17" ht="19.5" customHeight="1" thickTop="1">
      <c r="A7" s="344"/>
      <c r="B7" s="345" t="s">
        <v>157</v>
      </c>
      <c r="C7" s="346"/>
      <c r="D7" s="42"/>
      <c r="E7" s="42"/>
      <c r="F7" s="42"/>
      <c r="G7" s="34"/>
      <c r="H7" s="723"/>
      <c r="I7" s="723"/>
      <c r="J7" s="723"/>
      <c r="K7" s="723"/>
      <c r="L7" s="724"/>
      <c r="M7" s="723"/>
      <c r="N7" s="723"/>
      <c r="O7" s="723"/>
      <c r="P7" s="723"/>
      <c r="Q7" s="178"/>
    </row>
    <row r="8" spans="1:17" ht="18.75" customHeight="1">
      <c r="A8" s="320">
        <v>1</v>
      </c>
      <c r="B8" s="382" t="s">
        <v>158</v>
      </c>
      <c r="C8" s="383">
        <v>4865170</v>
      </c>
      <c r="D8" s="150" t="s">
        <v>12</v>
      </c>
      <c r="E8" s="115" t="s">
        <v>354</v>
      </c>
      <c r="F8" s="392">
        <v>5000</v>
      </c>
      <c r="G8" s="425">
        <v>999968</v>
      </c>
      <c r="H8" s="426">
        <v>999970</v>
      </c>
      <c r="I8" s="396">
        <f aca="true" t="shared" si="0" ref="I8:I16">G8-H8</f>
        <v>-2</v>
      </c>
      <c r="J8" s="396">
        <f>$F8*I8</f>
        <v>-10000</v>
      </c>
      <c r="K8" s="396">
        <f>J8/1000000</f>
        <v>-0.01</v>
      </c>
      <c r="L8" s="425">
        <v>999889</v>
      </c>
      <c r="M8" s="426">
        <v>999932</v>
      </c>
      <c r="N8" s="396">
        <f aca="true" t="shared" si="1" ref="N8:N16">L8-M8</f>
        <v>-43</v>
      </c>
      <c r="O8" s="396">
        <f>$F8*N8</f>
        <v>-215000</v>
      </c>
      <c r="P8" s="396">
        <f>O8/1000000</f>
        <v>-0.215</v>
      </c>
      <c r="Q8" s="530"/>
    </row>
    <row r="9" spans="1:17" ht="21" customHeight="1">
      <c r="A9" s="320">
        <v>2</v>
      </c>
      <c r="B9" s="382" t="s">
        <v>159</v>
      </c>
      <c r="C9" s="383">
        <v>4865095</v>
      </c>
      <c r="D9" s="150" t="s">
        <v>12</v>
      </c>
      <c r="E9" s="115" t="s">
        <v>354</v>
      </c>
      <c r="F9" s="392">
        <v>1333.33</v>
      </c>
      <c r="G9" s="425">
        <v>984877</v>
      </c>
      <c r="H9" s="426">
        <v>984890</v>
      </c>
      <c r="I9" s="396">
        <f t="shared" si="0"/>
        <v>-13</v>
      </c>
      <c r="J9" s="396">
        <f aca="true" t="shared" si="2" ref="J9:J79">$F9*I9</f>
        <v>-17333.29</v>
      </c>
      <c r="K9" s="396">
        <f aca="true" t="shared" si="3" ref="K9:K79">J9/1000000</f>
        <v>-0.01733329</v>
      </c>
      <c r="L9" s="425">
        <v>673092</v>
      </c>
      <c r="M9" s="426">
        <v>672931</v>
      </c>
      <c r="N9" s="396">
        <f t="shared" si="1"/>
        <v>161</v>
      </c>
      <c r="O9" s="396">
        <f aca="true" t="shared" si="4" ref="O9:O79">$F9*N9</f>
        <v>214666.12999999998</v>
      </c>
      <c r="P9" s="725">
        <f aca="true" t="shared" si="5" ref="P9:P79">O9/1000000</f>
        <v>0.21466612999999998</v>
      </c>
      <c r="Q9" s="653"/>
    </row>
    <row r="10" spans="1:17" ht="17.25" customHeight="1">
      <c r="A10" s="320">
        <v>3</v>
      </c>
      <c r="B10" s="382" t="s">
        <v>160</v>
      </c>
      <c r="C10" s="383">
        <v>4865166</v>
      </c>
      <c r="D10" s="150" t="s">
        <v>12</v>
      </c>
      <c r="E10" s="115" t="s">
        <v>354</v>
      </c>
      <c r="F10" s="392">
        <v>5000</v>
      </c>
      <c r="G10" s="425">
        <v>10016</v>
      </c>
      <c r="H10" s="426">
        <v>10015</v>
      </c>
      <c r="I10" s="396">
        <f t="shared" si="0"/>
        <v>1</v>
      </c>
      <c r="J10" s="396">
        <f t="shared" si="2"/>
        <v>5000</v>
      </c>
      <c r="K10" s="396">
        <f t="shared" si="3"/>
        <v>0.005</v>
      </c>
      <c r="L10" s="425">
        <v>71138</v>
      </c>
      <c r="M10" s="426">
        <v>71151</v>
      </c>
      <c r="N10" s="396">
        <f t="shared" si="1"/>
        <v>-13</v>
      </c>
      <c r="O10" s="396">
        <f t="shared" si="4"/>
        <v>-65000</v>
      </c>
      <c r="P10" s="396">
        <f t="shared" si="5"/>
        <v>-0.065</v>
      </c>
      <c r="Q10" s="389"/>
    </row>
    <row r="11" spans="1:17" s="692" customFormat="1" ht="18" customHeight="1">
      <c r="A11" s="320">
        <v>4</v>
      </c>
      <c r="B11" s="382" t="s">
        <v>161</v>
      </c>
      <c r="C11" s="383">
        <v>4865151</v>
      </c>
      <c r="D11" s="150" t="s">
        <v>12</v>
      </c>
      <c r="E11" s="115" t="s">
        <v>354</v>
      </c>
      <c r="F11" s="392">
        <v>1000</v>
      </c>
      <c r="G11" s="425">
        <v>12638</v>
      </c>
      <c r="H11" s="426">
        <v>12632</v>
      </c>
      <c r="I11" s="396">
        <f t="shared" si="0"/>
        <v>6</v>
      </c>
      <c r="J11" s="396">
        <f t="shared" si="2"/>
        <v>6000</v>
      </c>
      <c r="K11" s="396">
        <f t="shared" si="3"/>
        <v>0.006</v>
      </c>
      <c r="L11" s="425">
        <v>999953</v>
      </c>
      <c r="M11" s="426">
        <v>999858</v>
      </c>
      <c r="N11" s="396">
        <f t="shared" si="1"/>
        <v>95</v>
      </c>
      <c r="O11" s="396">
        <f t="shared" si="4"/>
        <v>95000</v>
      </c>
      <c r="P11" s="396">
        <f t="shared" si="5"/>
        <v>0.095</v>
      </c>
      <c r="Q11" s="757"/>
    </row>
    <row r="12" spans="1:17" s="692" customFormat="1" ht="14.25" customHeight="1">
      <c r="A12" s="320">
        <v>5</v>
      </c>
      <c r="B12" s="382" t="s">
        <v>162</v>
      </c>
      <c r="C12" s="383">
        <v>4865152</v>
      </c>
      <c r="D12" s="150" t="s">
        <v>12</v>
      </c>
      <c r="E12" s="115" t="s">
        <v>354</v>
      </c>
      <c r="F12" s="392">
        <v>300</v>
      </c>
      <c r="G12" s="425">
        <v>1605</v>
      </c>
      <c r="H12" s="426">
        <v>1605</v>
      </c>
      <c r="I12" s="396">
        <f t="shared" si="0"/>
        <v>0</v>
      </c>
      <c r="J12" s="396">
        <f t="shared" si="2"/>
        <v>0</v>
      </c>
      <c r="K12" s="396">
        <f t="shared" si="3"/>
        <v>0</v>
      </c>
      <c r="L12" s="425">
        <v>112</v>
      </c>
      <c r="M12" s="426">
        <v>112</v>
      </c>
      <c r="N12" s="396">
        <f t="shared" si="1"/>
        <v>0</v>
      </c>
      <c r="O12" s="396">
        <f t="shared" si="4"/>
        <v>0</v>
      </c>
      <c r="P12" s="396">
        <f t="shared" si="5"/>
        <v>0</v>
      </c>
      <c r="Q12" s="768"/>
    </row>
    <row r="13" spans="1:17" s="692" customFormat="1" ht="17.25" customHeight="1">
      <c r="A13" s="320">
        <v>6</v>
      </c>
      <c r="B13" s="382" t="s">
        <v>163</v>
      </c>
      <c r="C13" s="383">
        <v>4865100</v>
      </c>
      <c r="D13" s="150" t="s">
        <v>12</v>
      </c>
      <c r="E13" s="115" t="s">
        <v>354</v>
      </c>
      <c r="F13" s="392">
        <v>75</v>
      </c>
      <c r="G13" s="425">
        <v>645</v>
      </c>
      <c r="H13" s="426">
        <v>660</v>
      </c>
      <c r="I13" s="396">
        <f>G13-H13</f>
        <v>-15</v>
      </c>
      <c r="J13" s="396">
        <f>$F13*I13</f>
        <v>-1125</v>
      </c>
      <c r="K13" s="396">
        <f>J13/1000000</f>
        <v>-0.001125</v>
      </c>
      <c r="L13" s="425">
        <v>1652</v>
      </c>
      <c r="M13" s="426">
        <v>586</v>
      </c>
      <c r="N13" s="396">
        <f>L13-M13</f>
        <v>1066</v>
      </c>
      <c r="O13" s="396">
        <f>$F13*N13</f>
        <v>79950</v>
      </c>
      <c r="P13" s="396">
        <f>O13/1000000</f>
        <v>0.07995</v>
      </c>
      <c r="Q13" s="730"/>
    </row>
    <row r="14" spans="1:17" ht="17.25" customHeight="1">
      <c r="A14" s="320">
        <v>7</v>
      </c>
      <c r="B14" s="382" t="s">
        <v>164</v>
      </c>
      <c r="C14" s="383">
        <v>4865140</v>
      </c>
      <c r="D14" s="150" t="s">
        <v>12</v>
      </c>
      <c r="E14" s="115" t="s">
        <v>354</v>
      </c>
      <c r="F14" s="392">
        <v>75</v>
      </c>
      <c r="G14" s="425">
        <v>711198</v>
      </c>
      <c r="H14" s="426">
        <v>711969</v>
      </c>
      <c r="I14" s="396">
        <f t="shared" si="0"/>
        <v>-771</v>
      </c>
      <c r="J14" s="396">
        <f>$F14*I14</f>
        <v>-57825</v>
      </c>
      <c r="K14" s="396">
        <f>J14/1000000</f>
        <v>-0.057825</v>
      </c>
      <c r="L14" s="425">
        <v>28169</v>
      </c>
      <c r="M14" s="426">
        <v>26435</v>
      </c>
      <c r="N14" s="396">
        <f t="shared" si="1"/>
        <v>1734</v>
      </c>
      <c r="O14" s="396">
        <f>$F14*N14</f>
        <v>130050</v>
      </c>
      <c r="P14" s="396">
        <f>O14/1000000</f>
        <v>0.13005</v>
      </c>
      <c r="Q14" s="530"/>
    </row>
    <row r="15" spans="1:17" s="692" customFormat="1" ht="15.75" customHeight="1">
      <c r="A15" s="320">
        <v>8</v>
      </c>
      <c r="B15" s="729" t="s">
        <v>165</v>
      </c>
      <c r="C15" s="383">
        <v>4865148</v>
      </c>
      <c r="D15" s="150" t="s">
        <v>12</v>
      </c>
      <c r="E15" s="115" t="s">
        <v>354</v>
      </c>
      <c r="F15" s="392">
        <v>75</v>
      </c>
      <c r="G15" s="425">
        <v>996610</v>
      </c>
      <c r="H15" s="426">
        <v>996644</v>
      </c>
      <c r="I15" s="396">
        <f t="shared" si="0"/>
        <v>-34</v>
      </c>
      <c r="J15" s="396">
        <f t="shared" si="2"/>
        <v>-2550</v>
      </c>
      <c r="K15" s="396">
        <f t="shared" si="3"/>
        <v>-0.00255</v>
      </c>
      <c r="L15" s="425">
        <v>999243</v>
      </c>
      <c r="M15" s="426">
        <v>1000656</v>
      </c>
      <c r="N15" s="396">
        <f t="shared" si="1"/>
        <v>-1413</v>
      </c>
      <c r="O15" s="396">
        <f t="shared" si="4"/>
        <v>-105975</v>
      </c>
      <c r="P15" s="396">
        <f t="shared" si="5"/>
        <v>-0.105975</v>
      </c>
      <c r="Q15" s="730"/>
    </row>
    <row r="16" spans="1:17" ht="18">
      <c r="A16" s="320">
        <v>9</v>
      </c>
      <c r="B16" s="382" t="s">
        <v>166</v>
      </c>
      <c r="C16" s="383">
        <v>4865181</v>
      </c>
      <c r="D16" s="150" t="s">
        <v>12</v>
      </c>
      <c r="E16" s="115" t="s">
        <v>354</v>
      </c>
      <c r="F16" s="392">
        <v>900</v>
      </c>
      <c r="G16" s="425">
        <v>999185</v>
      </c>
      <c r="H16" s="426">
        <v>999190</v>
      </c>
      <c r="I16" s="396">
        <f t="shared" si="0"/>
        <v>-5</v>
      </c>
      <c r="J16" s="396">
        <f t="shared" si="2"/>
        <v>-4500</v>
      </c>
      <c r="K16" s="396">
        <f t="shared" si="3"/>
        <v>-0.0045</v>
      </c>
      <c r="L16" s="425">
        <v>998588</v>
      </c>
      <c r="M16" s="426">
        <v>998505</v>
      </c>
      <c r="N16" s="396">
        <f t="shared" si="1"/>
        <v>83</v>
      </c>
      <c r="O16" s="396">
        <f t="shared" si="4"/>
        <v>74700</v>
      </c>
      <c r="P16" s="396">
        <f t="shared" si="5"/>
        <v>0.0747</v>
      </c>
      <c r="Q16" s="653"/>
    </row>
    <row r="17" spans="1:17" ht="15.75" customHeight="1">
      <c r="A17" s="320"/>
      <c r="B17" s="384" t="s">
        <v>167</v>
      </c>
      <c r="C17" s="383"/>
      <c r="D17" s="150"/>
      <c r="E17" s="150"/>
      <c r="F17" s="392"/>
      <c r="G17" s="586"/>
      <c r="H17" s="585"/>
      <c r="I17" s="398"/>
      <c r="J17" s="398"/>
      <c r="K17" s="401"/>
      <c r="L17" s="399"/>
      <c r="M17" s="398"/>
      <c r="N17" s="398"/>
      <c r="O17" s="398"/>
      <c r="P17" s="401"/>
      <c r="Q17" s="389"/>
    </row>
    <row r="18" spans="1:17" s="692" customFormat="1" ht="18.75" customHeight="1">
      <c r="A18" s="320">
        <v>10</v>
      </c>
      <c r="B18" s="382" t="s">
        <v>15</v>
      </c>
      <c r="C18" s="383">
        <v>5128454</v>
      </c>
      <c r="D18" s="150" t="s">
        <v>12</v>
      </c>
      <c r="E18" s="115" t="s">
        <v>354</v>
      </c>
      <c r="F18" s="392">
        <v>-500</v>
      </c>
      <c r="G18" s="425">
        <v>999787</v>
      </c>
      <c r="H18" s="426">
        <v>999101</v>
      </c>
      <c r="I18" s="396">
        <f>G18-H18</f>
        <v>686</v>
      </c>
      <c r="J18" s="396">
        <f t="shared" si="2"/>
        <v>-343000</v>
      </c>
      <c r="K18" s="396">
        <f t="shared" si="3"/>
        <v>-0.343</v>
      </c>
      <c r="L18" s="425">
        <v>994875</v>
      </c>
      <c r="M18" s="426">
        <v>995090</v>
      </c>
      <c r="N18" s="396">
        <f>L18-M18</f>
        <v>-215</v>
      </c>
      <c r="O18" s="396">
        <f t="shared" si="4"/>
        <v>107500</v>
      </c>
      <c r="P18" s="396">
        <f t="shared" si="5"/>
        <v>0.1075</v>
      </c>
      <c r="Q18" s="730"/>
    </row>
    <row r="19" spans="1:17" ht="17.25" customHeight="1">
      <c r="A19" s="320">
        <v>11</v>
      </c>
      <c r="B19" s="349" t="s">
        <v>16</v>
      </c>
      <c r="C19" s="383">
        <v>4864974</v>
      </c>
      <c r="D19" s="103" t="s">
        <v>12</v>
      </c>
      <c r="E19" s="115" t="s">
        <v>354</v>
      </c>
      <c r="F19" s="392">
        <v>-1000</v>
      </c>
      <c r="G19" s="422">
        <v>987579</v>
      </c>
      <c r="H19" s="423">
        <v>987241</v>
      </c>
      <c r="I19" s="398">
        <f>G19-H19</f>
        <v>338</v>
      </c>
      <c r="J19" s="398">
        <f t="shared" si="2"/>
        <v>-338000</v>
      </c>
      <c r="K19" s="398">
        <f t="shared" si="3"/>
        <v>-0.338</v>
      </c>
      <c r="L19" s="422">
        <v>948200</v>
      </c>
      <c r="M19" s="423">
        <v>948314</v>
      </c>
      <c r="N19" s="398">
        <f>L19-M19</f>
        <v>-114</v>
      </c>
      <c r="O19" s="398">
        <f t="shared" si="4"/>
        <v>114000</v>
      </c>
      <c r="P19" s="398">
        <f t="shared" si="5"/>
        <v>0.114</v>
      </c>
      <c r="Q19" s="389"/>
    </row>
    <row r="20" spans="1:17" s="692" customFormat="1" ht="14.25" customHeight="1">
      <c r="A20" s="320">
        <v>12</v>
      </c>
      <c r="B20" s="382" t="s">
        <v>17</v>
      </c>
      <c r="C20" s="383">
        <v>5100234</v>
      </c>
      <c r="D20" s="150" t="s">
        <v>12</v>
      </c>
      <c r="E20" s="115" t="s">
        <v>354</v>
      </c>
      <c r="F20" s="392">
        <v>-1000</v>
      </c>
      <c r="G20" s="425">
        <v>995859</v>
      </c>
      <c r="H20" s="426">
        <v>995561</v>
      </c>
      <c r="I20" s="396">
        <f>G20-H20</f>
        <v>298</v>
      </c>
      <c r="J20" s="396">
        <f t="shared" si="2"/>
        <v>-298000</v>
      </c>
      <c r="K20" s="396">
        <f t="shared" si="3"/>
        <v>-0.298</v>
      </c>
      <c r="L20" s="425">
        <v>996167</v>
      </c>
      <c r="M20" s="426">
        <v>996236</v>
      </c>
      <c r="N20" s="396">
        <f>L20-M20</f>
        <v>-69</v>
      </c>
      <c r="O20" s="396">
        <f t="shared" si="4"/>
        <v>69000</v>
      </c>
      <c r="P20" s="396">
        <f t="shared" si="5"/>
        <v>0.069</v>
      </c>
      <c r="Q20" s="730"/>
    </row>
    <row r="21" spans="1:17" s="692" customFormat="1" ht="15.75" customHeight="1">
      <c r="A21" s="320">
        <v>13</v>
      </c>
      <c r="B21" s="382" t="s">
        <v>168</v>
      </c>
      <c r="C21" s="383">
        <v>4864824</v>
      </c>
      <c r="D21" s="150" t="s">
        <v>12</v>
      </c>
      <c r="E21" s="115" t="s">
        <v>354</v>
      </c>
      <c r="F21" s="392">
        <v>-400</v>
      </c>
      <c r="G21" s="425">
        <v>993408</v>
      </c>
      <c r="H21" s="426">
        <v>992635</v>
      </c>
      <c r="I21" s="396">
        <f>G21-H21</f>
        <v>773</v>
      </c>
      <c r="J21" s="396">
        <f t="shared" si="2"/>
        <v>-309200</v>
      </c>
      <c r="K21" s="396">
        <f t="shared" si="3"/>
        <v>-0.3092</v>
      </c>
      <c r="L21" s="425">
        <v>76928</v>
      </c>
      <c r="M21" s="426">
        <v>77110</v>
      </c>
      <c r="N21" s="396">
        <f>L21-M21</f>
        <v>-182</v>
      </c>
      <c r="O21" s="396">
        <f t="shared" si="4"/>
        <v>72800</v>
      </c>
      <c r="P21" s="396">
        <f t="shared" si="5"/>
        <v>0.0728</v>
      </c>
      <c r="Q21" s="730"/>
    </row>
    <row r="22" spans="1:17" ht="15" customHeight="1">
      <c r="A22" s="320"/>
      <c r="B22" s="384" t="s">
        <v>169</v>
      </c>
      <c r="C22" s="383"/>
      <c r="D22" s="150"/>
      <c r="E22" s="150"/>
      <c r="F22" s="392"/>
      <c r="G22" s="586"/>
      <c r="H22" s="585"/>
      <c r="I22" s="398"/>
      <c r="J22" s="398"/>
      <c r="K22" s="398"/>
      <c r="L22" s="399"/>
      <c r="M22" s="398"/>
      <c r="N22" s="398"/>
      <c r="O22" s="398"/>
      <c r="P22" s="398"/>
      <c r="Q22" s="389"/>
    </row>
    <row r="23" spans="1:17" ht="15" customHeight="1">
      <c r="A23" s="320">
        <v>14</v>
      </c>
      <c r="B23" s="382" t="s">
        <v>15</v>
      </c>
      <c r="C23" s="383">
        <v>5128437</v>
      </c>
      <c r="D23" s="150" t="s">
        <v>12</v>
      </c>
      <c r="E23" s="115" t="s">
        <v>354</v>
      </c>
      <c r="F23" s="392">
        <v>-1000</v>
      </c>
      <c r="G23" s="422">
        <v>979321</v>
      </c>
      <c r="H23" s="423">
        <v>979345</v>
      </c>
      <c r="I23" s="398">
        <f>G23-H23</f>
        <v>-24</v>
      </c>
      <c r="J23" s="398">
        <f t="shared" si="2"/>
        <v>24000</v>
      </c>
      <c r="K23" s="398">
        <f t="shared" si="3"/>
        <v>0.024</v>
      </c>
      <c r="L23" s="422">
        <v>972208</v>
      </c>
      <c r="M23" s="423">
        <v>972961</v>
      </c>
      <c r="N23" s="398">
        <f>L23-M23</f>
        <v>-753</v>
      </c>
      <c r="O23" s="398">
        <f t="shared" si="4"/>
        <v>753000</v>
      </c>
      <c r="P23" s="398">
        <f t="shared" si="5"/>
        <v>0.753</v>
      </c>
      <c r="Q23" s="661"/>
    </row>
    <row r="24" spans="1:17" ht="15.75" customHeight="1">
      <c r="A24" s="320">
        <v>15</v>
      </c>
      <c r="B24" s="382" t="s">
        <v>16</v>
      </c>
      <c r="C24" s="383">
        <v>5128439</v>
      </c>
      <c r="D24" s="150" t="s">
        <v>12</v>
      </c>
      <c r="E24" s="115" t="s">
        <v>354</v>
      </c>
      <c r="F24" s="392">
        <v>-1000</v>
      </c>
      <c r="G24" s="422">
        <v>35625</v>
      </c>
      <c r="H24" s="423">
        <v>35579</v>
      </c>
      <c r="I24" s="398">
        <f>G24-H24</f>
        <v>46</v>
      </c>
      <c r="J24" s="398">
        <f t="shared" si="2"/>
        <v>-46000</v>
      </c>
      <c r="K24" s="398">
        <f t="shared" si="3"/>
        <v>-0.046</v>
      </c>
      <c r="L24" s="422">
        <v>983634</v>
      </c>
      <c r="M24" s="423">
        <v>983663</v>
      </c>
      <c r="N24" s="398">
        <f>L24-M24</f>
        <v>-29</v>
      </c>
      <c r="O24" s="398">
        <f t="shared" si="4"/>
        <v>29000</v>
      </c>
      <c r="P24" s="398">
        <f t="shared" si="5"/>
        <v>0.029</v>
      </c>
      <c r="Q24" s="661"/>
    </row>
    <row r="25" spans="1:17" ht="14.25" customHeight="1">
      <c r="A25" s="320">
        <v>16</v>
      </c>
      <c r="B25" s="382" t="s">
        <v>17</v>
      </c>
      <c r="C25" s="383">
        <v>5128460</v>
      </c>
      <c r="D25" s="150" t="s">
        <v>12</v>
      </c>
      <c r="E25" s="115" t="s">
        <v>354</v>
      </c>
      <c r="F25" s="392">
        <v>-1000</v>
      </c>
      <c r="G25" s="422">
        <v>38089</v>
      </c>
      <c r="H25" s="423">
        <v>37954</v>
      </c>
      <c r="I25" s="398">
        <f>G25-H25</f>
        <v>135</v>
      </c>
      <c r="J25" s="398">
        <f>$F25*I25</f>
        <v>-135000</v>
      </c>
      <c r="K25" s="398">
        <f>J25/1000000</f>
        <v>-0.135</v>
      </c>
      <c r="L25" s="422">
        <v>994349</v>
      </c>
      <c r="M25" s="423">
        <v>995080</v>
      </c>
      <c r="N25" s="398">
        <f>L25-M25</f>
        <v>-731</v>
      </c>
      <c r="O25" s="398">
        <f>$F25*N25</f>
        <v>731000</v>
      </c>
      <c r="P25" s="398">
        <f>O25/1000000</f>
        <v>0.731</v>
      </c>
      <c r="Q25" s="661"/>
    </row>
    <row r="26" spans="1:17" ht="17.25" customHeight="1">
      <c r="A26" s="320"/>
      <c r="B26" s="347" t="s">
        <v>170</v>
      </c>
      <c r="C26" s="383"/>
      <c r="D26" s="103"/>
      <c r="E26" s="103"/>
      <c r="F26" s="392"/>
      <c r="G26" s="586"/>
      <c r="H26" s="585"/>
      <c r="I26" s="398"/>
      <c r="J26" s="398"/>
      <c r="K26" s="398"/>
      <c r="L26" s="399"/>
      <c r="M26" s="398"/>
      <c r="N26" s="398"/>
      <c r="O26" s="398"/>
      <c r="P26" s="398"/>
      <c r="Q26" s="389"/>
    </row>
    <row r="27" spans="1:17" s="692" customFormat="1" ht="15" customHeight="1">
      <c r="A27" s="320">
        <v>17</v>
      </c>
      <c r="B27" s="382" t="s">
        <v>15</v>
      </c>
      <c r="C27" s="383">
        <v>5128451</v>
      </c>
      <c r="D27" s="150" t="s">
        <v>12</v>
      </c>
      <c r="E27" s="115" t="s">
        <v>354</v>
      </c>
      <c r="F27" s="392">
        <v>-1000</v>
      </c>
      <c r="G27" s="425">
        <v>2675</v>
      </c>
      <c r="H27" s="426">
        <v>2684</v>
      </c>
      <c r="I27" s="396">
        <f>G27-H27</f>
        <v>-9</v>
      </c>
      <c r="J27" s="396">
        <f t="shared" si="2"/>
        <v>9000</v>
      </c>
      <c r="K27" s="396">
        <f t="shared" si="3"/>
        <v>0.009</v>
      </c>
      <c r="L27" s="425">
        <v>998996</v>
      </c>
      <c r="M27" s="426">
        <v>999358</v>
      </c>
      <c r="N27" s="396">
        <f>L27-M27</f>
        <v>-362</v>
      </c>
      <c r="O27" s="396">
        <f t="shared" si="4"/>
        <v>362000</v>
      </c>
      <c r="P27" s="396">
        <f t="shared" si="5"/>
        <v>0.362</v>
      </c>
      <c r="Q27" s="711"/>
    </row>
    <row r="28" spans="1:17" ht="17.25" customHeight="1">
      <c r="A28" s="320">
        <v>18</v>
      </c>
      <c r="B28" s="382" t="s">
        <v>16</v>
      </c>
      <c r="C28" s="383">
        <v>4864970</v>
      </c>
      <c r="D28" s="150" t="s">
        <v>12</v>
      </c>
      <c r="E28" s="115" t="s">
        <v>354</v>
      </c>
      <c r="F28" s="392">
        <v>-1000</v>
      </c>
      <c r="G28" s="422">
        <v>1288</v>
      </c>
      <c r="H28" s="423">
        <v>750</v>
      </c>
      <c r="I28" s="398">
        <f>G28-H28</f>
        <v>538</v>
      </c>
      <c r="J28" s="398">
        <f t="shared" si="2"/>
        <v>-538000</v>
      </c>
      <c r="K28" s="398">
        <f t="shared" si="3"/>
        <v>-0.538</v>
      </c>
      <c r="L28" s="422">
        <v>996286</v>
      </c>
      <c r="M28" s="423">
        <v>996559</v>
      </c>
      <c r="N28" s="398">
        <f>L28-M28</f>
        <v>-273</v>
      </c>
      <c r="O28" s="398">
        <f t="shared" si="4"/>
        <v>273000</v>
      </c>
      <c r="P28" s="398">
        <f t="shared" si="5"/>
        <v>0.273</v>
      </c>
      <c r="Q28" s="389"/>
    </row>
    <row r="29" spans="1:17" ht="15.75" customHeight="1">
      <c r="A29" s="320">
        <v>19</v>
      </c>
      <c r="B29" s="382" t="s">
        <v>17</v>
      </c>
      <c r="C29" s="383">
        <v>4864971</v>
      </c>
      <c r="D29" s="150" t="s">
        <v>12</v>
      </c>
      <c r="E29" s="115" t="s">
        <v>354</v>
      </c>
      <c r="F29" s="392">
        <v>-1000</v>
      </c>
      <c r="G29" s="422">
        <v>23047</v>
      </c>
      <c r="H29" s="423">
        <v>23073</v>
      </c>
      <c r="I29" s="398">
        <f>G29-H29</f>
        <v>-26</v>
      </c>
      <c r="J29" s="398">
        <f t="shared" si="2"/>
        <v>26000</v>
      </c>
      <c r="K29" s="398">
        <f t="shared" si="3"/>
        <v>0.026</v>
      </c>
      <c r="L29" s="422">
        <v>2835</v>
      </c>
      <c r="M29" s="423">
        <v>3057</v>
      </c>
      <c r="N29" s="398">
        <f>L29-M29</f>
        <v>-222</v>
      </c>
      <c r="O29" s="398">
        <f t="shared" si="4"/>
        <v>222000</v>
      </c>
      <c r="P29" s="398">
        <f t="shared" si="5"/>
        <v>0.222</v>
      </c>
      <c r="Q29" s="389"/>
    </row>
    <row r="30" spans="1:17" s="692" customFormat="1" ht="15.75" customHeight="1">
      <c r="A30" s="320">
        <v>20</v>
      </c>
      <c r="B30" s="349" t="s">
        <v>168</v>
      </c>
      <c r="C30" s="383">
        <v>4864995</v>
      </c>
      <c r="D30" s="103" t="s">
        <v>12</v>
      </c>
      <c r="E30" s="115" t="s">
        <v>354</v>
      </c>
      <c r="F30" s="392">
        <v>-1000</v>
      </c>
      <c r="G30" s="425">
        <v>9198</v>
      </c>
      <c r="H30" s="426">
        <v>8199</v>
      </c>
      <c r="I30" s="396">
        <f>G30-H30</f>
        <v>999</v>
      </c>
      <c r="J30" s="396">
        <f t="shared" si="2"/>
        <v>-999000</v>
      </c>
      <c r="K30" s="396">
        <f t="shared" si="3"/>
        <v>-0.999</v>
      </c>
      <c r="L30" s="425">
        <v>999002</v>
      </c>
      <c r="M30" s="426">
        <v>998879</v>
      </c>
      <c r="N30" s="396">
        <f>L30-M30</f>
        <v>123</v>
      </c>
      <c r="O30" s="396">
        <f t="shared" si="4"/>
        <v>-123000</v>
      </c>
      <c r="P30" s="396">
        <f t="shared" si="5"/>
        <v>-0.123</v>
      </c>
      <c r="Q30" s="758"/>
    </row>
    <row r="31" spans="1:17" ht="17.25" customHeight="1">
      <c r="A31" s="320"/>
      <c r="B31" s="384" t="s">
        <v>171</v>
      </c>
      <c r="C31" s="383"/>
      <c r="D31" s="150"/>
      <c r="E31" s="150"/>
      <c r="F31" s="392"/>
      <c r="G31" s="586"/>
      <c r="H31" s="585"/>
      <c r="I31" s="398"/>
      <c r="J31" s="398"/>
      <c r="K31" s="398"/>
      <c r="L31" s="399"/>
      <c r="M31" s="398"/>
      <c r="N31" s="398"/>
      <c r="O31" s="398"/>
      <c r="P31" s="398"/>
      <c r="Q31" s="389"/>
    </row>
    <row r="32" spans="1:17" ht="19.5" customHeight="1">
      <c r="A32" s="320"/>
      <c r="B32" s="384" t="s">
        <v>41</v>
      </c>
      <c r="C32" s="383"/>
      <c r="D32" s="150"/>
      <c r="E32" s="150"/>
      <c r="F32" s="392"/>
      <c r="G32" s="586"/>
      <c r="H32" s="585"/>
      <c r="I32" s="398"/>
      <c r="J32" s="398"/>
      <c r="K32" s="398"/>
      <c r="L32" s="399"/>
      <c r="M32" s="398"/>
      <c r="N32" s="398"/>
      <c r="O32" s="398"/>
      <c r="P32" s="398"/>
      <c r="Q32" s="389"/>
    </row>
    <row r="33" spans="1:17" ht="17.25" customHeight="1">
      <c r="A33" s="320">
        <v>21</v>
      </c>
      <c r="B33" s="382" t="s">
        <v>172</v>
      </c>
      <c r="C33" s="383">
        <v>4864955</v>
      </c>
      <c r="D33" s="150" t="s">
        <v>12</v>
      </c>
      <c r="E33" s="115" t="s">
        <v>354</v>
      </c>
      <c r="F33" s="392">
        <v>1000</v>
      </c>
      <c r="G33" s="422">
        <v>13269</v>
      </c>
      <c r="H33" s="423">
        <v>13273</v>
      </c>
      <c r="I33" s="398">
        <f>G33-H33</f>
        <v>-4</v>
      </c>
      <c r="J33" s="398">
        <f t="shared" si="2"/>
        <v>-4000</v>
      </c>
      <c r="K33" s="398">
        <f t="shared" si="3"/>
        <v>-0.004</v>
      </c>
      <c r="L33" s="422">
        <v>7746</v>
      </c>
      <c r="M33" s="423">
        <v>7633</v>
      </c>
      <c r="N33" s="398">
        <f>L33-M33</f>
        <v>113</v>
      </c>
      <c r="O33" s="398">
        <f t="shared" si="4"/>
        <v>113000</v>
      </c>
      <c r="P33" s="398">
        <f t="shared" si="5"/>
        <v>0.113</v>
      </c>
      <c r="Q33" s="389"/>
    </row>
    <row r="34" spans="1:17" ht="18.75" customHeight="1">
      <c r="A34" s="320"/>
      <c r="B34" s="347" t="s">
        <v>173</v>
      </c>
      <c r="C34" s="383"/>
      <c r="D34" s="103"/>
      <c r="E34" s="103"/>
      <c r="F34" s="392"/>
      <c r="G34" s="586"/>
      <c r="H34" s="585"/>
      <c r="I34" s="398"/>
      <c r="J34" s="398"/>
      <c r="K34" s="398"/>
      <c r="L34" s="399"/>
      <c r="M34" s="398"/>
      <c r="N34" s="398"/>
      <c r="O34" s="398"/>
      <c r="P34" s="398"/>
      <c r="Q34" s="389"/>
    </row>
    <row r="35" spans="1:17" s="692" customFormat="1" ht="22.5" customHeight="1">
      <c r="A35" s="320">
        <v>22</v>
      </c>
      <c r="B35" s="349" t="s">
        <v>15</v>
      </c>
      <c r="C35" s="383">
        <v>5269210</v>
      </c>
      <c r="D35" s="103" t="s">
        <v>12</v>
      </c>
      <c r="E35" s="115" t="s">
        <v>354</v>
      </c>
      <c r="F35" s="392">
        <v>-1000</v>
      </c>
      <c r="G35" s="425">
        <v>991645</v>
      </c>
      <c r="H35" s="426">
        <v>991762</v>
      </c>
      <c r="I35" s="396">
        <f>G35-H35</f>
        <v>-117</v>
      </c>
      <c r="J35" s="396">
        <f>$F35*I35</f>
        <v>117000</v>
      </c>
      <c r="K35" s="396">
        <f>J35/1000000</f>
        <v>0.117</v>
      </c>
      <c r="L35" s="425">
        <v>997283</v>
      </c>
      <c r="M35" s="426">
        <v>998979</v>
      </c>
      <c r="N35" s="396">
        <f>L35-M35</f>
        <v>-1696</v>
      </c>
      <c r="O35" s="396">
        <f>$F35*N35</f>
        <v>1696000</v>
      </c>
      <c r="P35" s="396">
        <f>O35/1000000</f>
        <v>1.696</v>
      </c>
      <c r="Q35" s="730"/>
    </row>
    <row r="36" spans="1:17" s="692" customFormat="1" ht="22.5" customHeight="1">
      <c r="A36" s="320">
        <v>23</v>
      </c>
      <c r="B36" s="382" t="s">
        <v>16</v>
      </c>
      <c r="C36" s="383">
        <v>5269211</v>
      </c>
      <c r="D36" s="150" t="s">
        <v>12</v>
      </c>
      <c r="E36" s="115" t="s">
        <v>354</v>
      </c>
      <c r="F36" s="392">
        <v>-1000</v>
      </c>
      <c r="G36" s="425">
        <v>997838</v>
      </c>
      <c r="H36" s="426">
        <v>997925</v>
      </c>
      <c r="I36" s="396">
        <f>G36-H36</f>
        <v>-87</v>
      </c>
      <c r="J36" s="396">
        <f>$F36*I36</f>
        <v>87000</v>
      </c>
      <c r="K36" s="396">
        <f>J36/1000000</f>
        <v>0.087</v>
      </c>
      <c r="L36" s="425">
        <v>998219</v>
      </c>
      <c r="M36" s="426">
        <v>999542</v>
      </c>
      <c r="N36" s="396">
        <f>L36-M36</f>
        <v>-1323</v>
      </c>
      <c r="O36" s="396">
        <f>$F36*N36</f>
        <v>1323000</v>
      </c>
      <c r="P36" s="396">
        <f>O36/1000000</f>
        <v>1.323</v>
      </c>
      <c r="Q36" s="760"/>
    </row>
    <row r="37" spans="1:17" ht="18.75" customHeight="1">
      <c r="A37" s="320"/>
      <c r="B37" s="384" t="s">
        <v>174</v>
      </c>
      <c r="C37" s="383"/>
      <c r="D37" s="150"/>
      <c r="E37" s="150"/>
      <c r="F37" s="390"/>
      <c r="G37" s="586"/>
      <c r="H37" s="585"/>
      <c r="I37" s="398"/>
      <c r="J37" s="398"/>
      <c r="K37" s="398"/>
      <c r="L37" s="399"/>
      <c r="M37" s="398"/>
      <c r="N37" s="398"/>
      <c r="O37" s="398"/>
      <c r="P37" s="398"/>
      <c r="Q37" s="389"/>
    </row>
    <row r="38" spans="1:17" s="692" customFormat="1" ht="22.5" customHeight="1">
      <c r="A38" s="320">
        <v>24</v>
      </c>
      <c r="B38" s="382" t="s">
        <v>130</v>
      </c>
      <c r="C38" s="383">
        <v>4865010</v>
      </c>
      <c r="D38" s="150" t="s">
        <v>12</v>
      </c>
      <c r="E38" s="115" t="s">
        <v>354</v>
      </c>
      <c r="F38" s="392">
        <v>-1000</v>
      </c>
      <c r="G38" s="425">
        <v>997996</v>
      </c>
      <c r="H38" s="426">
        <v>998003</v>
      </c>
      <c r="I38" s="396">
        <f aca="true" t="shared" si="6" ref="I38:I43">G38-H38</f>
        <v>-7</v>
      </c>
      <c r="J38" s="396">
        <f>$F38*I38</f>
        <v>7000</v>
      </c>
      <c r="K38" s="396">
        <f>J38/1000000</f>
        <v>0.007</v>
      </c>
      <c r="L38" s="425">
        <v>998702</v>
      </c>
      <c r="M38" s="426">
        <v>999368</v>
      </c>
      <c r="N38" s="396">
        <f aca="true" t="shared" si="7" ref="N38:N43">L38-M38</f>
        <v>-666</v>
      </c>
      <c r="O38" s="396">
        <f>$F38*N38</f>
        <v>666000</v>
      </c>
      <c r="P38" s="396">
        <f>O38/1000000</f>
        <v>0.666</v>
      </c>
      <c r="Q38" s="730"/>
    </row>
    <row r="39" spans="1:17" s="692" customFormat="1" ht="22.5" customHeight="1">
      <c r="A39" s="320">
        <v>25</v>
      </c>
      <c r="B39" s="382" t="s">
        <v>131</v>
      </c>
      <c r="C39" s="383">
        <v>4864965</v>
      </c>
      <c r="D39" s="150" t="s">
        <v>12</v>
      </c>
      <c r="E39" s="115" t="s">
        <v>354</v>
      </c>
      <c r="F39" s="392">
        <v>-1000</v>
      </c>
      <c r="G39" s="425">
        <v>989618</v>
      </c>
      <c r="H39" s="426">
        <v>989670</v>
      </c>
      <c r="I39" s="396">
        <f t="shared" si="6"/>
        <v>-52</v>
      </c>
      <c r="J39" s="396">
        <f t="shared" si="2"/>
        <v>52000</v>
      </c>
      <c r="K39" s="396">
        <f t="shared" si="3"/>
        <v>0.052</v>
      </c>
      <c r="L39" s="425">
        <v>945408</v>
      </c>
      <c r="M39" s="426">
        <v>946698</v>
      </c>
      <c r="N39" s="396">
        <f t="shared" si="7"/>
        <v>-1290</v>
      </c>
      <c r="O39" s="396">
        <f t="shared" si="4"/>
        <v>1290000</v>
      </c>
      <c r="P39" s="396">
        <f t="shared" si="5"/>
        <v>1.29</v>
      </c>
      <c r="Q39" s="730"/>
    </row>
    <row r="40" spans="1:17" s="692" customFormat="1" ht="22.5" customHeight="1">
      <c r="A40" s="320">
        <v>26</v>
      </c>
      <c r="B40" s="382" t="s">
        <v>175</v>
      </c>
      <c r="C40" s="383">
        <v>4864890</v>
      </c>
      <c r="D40" s="150" t="s">
        <v>12</v>
      </c>
      <c r="E40" s="115" t="s">
        <v>354</v>
      </c>
      <c r="F40" s="392">
        <v>-1000</v>
      </c>
      <c r="G40" s="425">
        <v>995596</v>
      </c>
      <c r="H40" s="426">
        <v>995596</v>
      </c>
      <c r="I40" s="396">
        <f t="shared" si="6"/>
        <v>0</v>
      </c>
      <c r="J40" s="396">
        <f t="shared" si="2"/>
        <v>0</v>
      </c>
      <c r="K40" s="396">
        <f t="shared" si="3"/>
        <v>0</v>
      </c>
      <c r="L40" s="425">
        <v>956880</v>
      </c>
      <c r="M40" s="426">
        <v>956880</v>
      </c>
      <c r="N40" s="396">
        <f t="shared" si="7"/>
        <v>0</v>
      </c>
      <c r="O40" s="396">
        <f t="shared" si="4"/>
        <v>0</v>
      </c>
      <c r="P40" s="396">
        <f t="shared" si="5"/>
        <v>0</v>
      </c>
      <c r="Q40" s="730"/>
    </row>
    <row r="41" spans="1:17" s="692" customFormat="1" ht="22.5" customHeight="1">
      <c r="A41" s="320">
        <v>27</v>
      </c>
      <c r="B41" s="349" t="s">
        <v>176</v>
      </c>
      <c r="C41" s="383">
        <v>4864933</v>
      </c>
      <c r="D41" s="103" t="s">
        <v>12</v>
      </c>
      <c r="E41" s="115" t="s">
        <v>354</v>
      </c>
      <c r="F41" s="392">
        <v>-1000</v>
      </c>
      <c r="G41" s="425">
        <v>998099</v>
      </c>
      <c r="H41" s="426">
        <v>998036</v>
      </c>
      <c r="I41" s="396">
        <f t="shared" si="6"/>
        <v>63</v>
      </c>
      <c r="J41" s="396">
        <f t="shared" si="2"/>
        <v>-63000</v>
      </c>
      <c r="K41" s="396">
        <f t="shared" si="3"/>
        <v>-0.063</v>
      </c>
      <c r="L41" s="425">
        <v>37906</v>
      </c>
      <c r="M41" s="426">
        <v>38827</v>
      </c>
      <c r="N41" s="396">
        <f t="shared" si="7"/>
        <v>-921</v>
      </c>
      <c r="O41" s="396">
        <f t="shared" si="4"/>
        <v>921000</v>
      </c>
      <c r="P41" s="396">
        <f t="shared" si="5"/>
        <v>0.921</v>
      </c>
      <c r="Q41" s="730"/>
    </row>
    <row r="42" spans="1:17" s="692" customFormat="1" ht="22.5" customHeight="1">
      <c r="A42" s="320">
        <v>28</v>
      </c>
      <c r="B42" s="382" t="s">
        <v>177</v>
      </c>
      <c r="C42" s="383">
        <v>4864904</v>
      </c>
      <c r="D42" s="150" t="s">
        <v>12</v>
      </c>
      <c r="E42" s="115" t="s">
        <v>354</v>
      </c>
      <c r="F42" s="392">
        <v>-1000</v>
      </c>
      <c r="G42" s="425">
        <v>23</v>
      </c>
      <c r="H42" s="426">
        <v>25</v>
      </c>
      <c r="I42" s="396">
        <f t="shared" si="6"/>
        <v>-2</v>
      </c>
      <c r="J42" s="396">
        <f>$F42*I42</f>
        <v>2000</v>
      </c>
      <c r="K42" s="396">
        <f>J42/1000000</f>
        <v>0.002</v>
      </c>
      <c r="L42" s="425">
        <v>998461</v>
      </c>
      <c r="M42" s="426">
        <v>998783</v>
      </c>
      <c r="N42" s="396">
        <f t="shared" si="7"/>
        <v>-322</v>
      </c>
      <c r="O42" s="396">
        <f>$F42*N42</f>
        <v>322000</v>
      </c>
      <c r="P42" s="396">
        <f>O42/1000000</f>
        <v>0.322</v>
      </c>
      <c r="Q42" s="730"/>
    </row>
    <row r="43" spans="1:17" ht="22.5" customHeight="1" thickBot="1">
      <c r="A43" s="320">
        <v>29</v>
      </c>
      <c r="B43" s="382" t="s">
        <v>178</v>
      </c>
      <c r="C43" s="383">
        <v>4864907</v>
      </c>
      <c r="D43" s="150" t="s">
        <v>12</v>
      </c>
      <c r="E43" s="115" t="s">
        <v>354</v>
      </c>
      <c r="F43" s="549">
        <v>-1000</v>
      </c>
      <c r="G43" s="422">
        <v>997116</v>
      </c>
      <c r="H43" s="423">
        <v>997116</v>
      </c>
      <c r="I43" s="398">
        <f t="shared" si="6"/>
        <v>0</v>
      </c>
      <c r="J43" s="398">
        <f t="shared" si="2"/>
        <v>0</v>
      </c>
      <c r="K43" s="398">
        <f t="shared" si="3"/>
        <v>0</v>
      </c>
      <c r="L43" s="422">
        <v>865532</v>
      </c>
      <c r="M43" s="423">
        <v>866011</v>
      </c>
      <c r="N43" s="398">
        <f t="shared" si="7"/>
        <v>-479</v>
      </c>
      <c r="O43" s="398">
        <f t="shared" si="4"/>
        <v>479000</v>
      </c>
      <c r="P43" s="398">
        <f t="shared" si="5"/>
        <v>0.479</v>
      </c>
      <c r="Q43" s="389"/>
    </row>
    <row r="44" spans="1:17" ht="18" customHeight="1" thickBot="1" thickTop="1">
      <c r="A44" s="504" t="s">
        <v>343</v>
      </c>
      <c r="B44" s="385"/>
      <c r="C44" s="386"/>
      <c r="D44" s="308"/>
      <c r="E44" s="309"/>
      <c r="F44" s="392"/>
      <c r="G44" s="587"/>
      <c r="H44" s="588"/>
      <c r="I44" s="404"/>
      <c r="J44" s="404"/>
      <c r="K44" s="404"/>
      <c r="L44" s="404"/>
      <c r="M44" s="405"/>
      <c r="N44" s="404"/>
      <c r="O44" s="404"/>
      <c r="P44" s="788" t="str">
        <f>NDPL!$Q$1</f>
        <v>MAY-2015</v>
      </c>
      <c r="Q44" s="513"/>
    </row>
    <row r="45" spans="1:17" ht="19.5" customHeight="1" thickTop="1">
      <c r="A45" s="344"/>
      <c r="B45" s="347" t="s">
        <v>179</v>
      </c>
      <c r="C45" s="383"/>
      <c r="D45" s="103"/>
      <c r="E45" s="103"/>
      <c r="F45" s="550"/>
      <c r="G45" s="586"/>
      <c r="H45" s="585"/>
      <c r="I45" s="398"/>
      <c r="J45" s="398"/>
      <c r="K45" s="398"/>
      <c r="L45" s="399"/>
      <c r="M45" s="398"/>
      <c r="N45" s="398"/>
      <c r="O45" s="398"/>
      <c r="P45" s="398"/>
      <c r="Q45" s="179"/>
    </row>
    <row r="46" spans="1:17" s="692" customFormat="1" ht="15" customHeight="1">
      <c r="A46" s="320">
        <v>30</v>
      </c>
      <c r="B46" s="382" t="s">
        <v>15</v>
      </c>
      <c r="C46" s="383">
        <v>4864988</v>
      </c>
      <c r="D46" s="150" t="s">
        <v>12</v>
      </c>
      <c r="E46" s="115" t="s">
        <v>354</v>
      </c>
      <c r="F46" s="392">
        <v>-1000</v>
      </c>
      <c r="G46" s="425">
        <v>996858</v>
      </c>
      <c r="H46" s="426">
        <v>996590</v>
      </c>
      <c r="I46" s="396">
        <f>G46-H46</f>
        <v>268</v>
      </c>
      <c r="J46" s="396">
        <f t="shared" si="2"/>
        <v>-268000</v>
      </c>
      <c r="K46" s="396">
        <f t="shared" si="3"/>
        <v>-0.268</v>
      </c>
      <c r="L46" s="425">
        <v>972318</v>
      </c>
      <c r="M46" s="426">
        <v>972291</v>
      </c>
      <c r="N46" s="396">
        <f>L46-M46</f>
        <v>27</v>
      </c>
      <c r="O46" s="396">
        <f t="shared" si="4"/>
        <v>-27000</v>
      </c>
      <c r="P46" s="396">
        <f t="shared" si="5"/>
        <v>-0.027</v>
      </c>
      <c r="Q46" s="701"/>
    </row>
    <row r="47" spans="1:17" s="692" customFormat="1" ht="16.5" customHeight="1">
      <c r="A47" s="320">
        <v>31</v>
      </c>
      <c r="B47" s="382" t="s">
        <v>16</v>
      </c>
      <c r="C47" s="383">
        <v>5128455</v>
      </c>
      <c r="D47" s="150" t="s">
        <v>12</v>
      </c>
      <c r="E47" s="115" t="s">
        <v>354</v>
      </c>
      <c r="F47" s="392">
        <v>-1000</v>
      </c>
      <c r="G47" s="425">
        <v>999340</v>
      </c>
      <c r="H47" s="426">
        <v>998711</v>
      </c>
      <c r="I47" s="396">
        <f>G47-H47</f>
        <v>629</v>
      </c>
      <c r="J47" s="396">
        <f>$F47*I47</f>
        <v>-629000</v>
      </c>
      <c r="K47" s="396">
        <f>J47/1000000</f>
        <v>-0.629</v>
      </c>
      <c r="L47" s="425">
        <v>999247</v>
      </c>
      <c r="M47" s="426">
        <v>999230</v>
      </c>
      <c r="N47" s="396">
        <f>L47-M47</f>
        <v>17</v>
      </c>
      <c r="O47" s="396">
        <f>$F47*N47</f>
        <v>-17000</v>
      </c>
      <c r="P47" s="396">
        <f>O47/1000000</f>
        <v>-0.017</v>
      </c>
      <c r="Q47" s="701"/>
    </row>
    <row r="48" spans="1:17" s="692" customFormat="1" ht="15.75" customHeight="1">
      <c r="A48" s="320">
        <v>32</v>
      </c>
      <c r="B48" s="382" t="s">
        <v>17</v>
      </c>
      <c r="C48" s="383">
        <v>4864979</v>
      </c>
      <c r="D48" s="150" t="s">
        <v>12</v>
      </c>
      <c r="E48" s="115" t="s">
        <v>354</v>
      </c>
      <c r="F48" s="392">
        <v>-2000</v>
      </c>
      <c r="G48" s="425">
        <v>1840</v>
      </c>
      <c r="H48" s="426">
        <v>1784</v>
      </c>
      <c r="I48" s="396">
        <f>G48-H48</f>
        <v>56</v>
      </c>
      <c r="J48" s="396">
        <f t="shared" si="2"/>
        <v>-112000</v>
      </c>
      <c r="K48" s="396">
        <f t="shared" si="3"/>
        <v>-0.112</v>
      </c>
      <c r="L48" s="425">
        <v>969821</v>
      </c>
      <c r="M48" s="426">
        <v>969842</v>
      </c>
      <c r="N48" s="396">
        <f>L48-M48</f>
        <v>-21</v>
      </c>
      <c r="O48" s="396">
        <f t="shared" si="4"/>
        <v>42000</v>
      </c>
      <c r="P48" s="396">
        <f t="shared" si="5"/>
        <v>0.042</v>
      </c>
      <c r="Q48" s="746"/>
    </row>
    <row r="49" spans="1:17" ht="13.5" customHeight="1">
      <c r="A49" s="320"/>
      <c r="B49" s="384" t="s">
        <v>180</v>
      </c>
      <c r="C49" s="383"/>
      <c r="D49" s="150"/>
      <c r="E49" s="150"/>
      <c r="F49" s="392"/>
      <c r="G49" s="586"/>
      <c r="H49" s="585"/>
      <c r="I49" s="398"/>
      <c r="J49" s="398"/>
      <c r="K49" s="398"/>
      <c r="L49" s="399"/>
      <c r="M49" s="398"/>
      <c r="N49" s="398"/>
      <c r="O49" s="398"/>
      <c r="P49" s="398"/>
      <c r="Q49" s="179"/>
    </row>
    <row r="50" spans="1:17" ht="15" customHeight="1">
      <c r="A50" s="320">
        <v>33</v>
      </c>
      <c r="B50" s="382" t="s">
        <v>15</v>
      </c>
      <c r="C50" s="383">
        <v>4864966</v>
      </c>
      <c r="D50" s="150" t="s">
        <v>12</v>
      </c>
      <c r="E50" s="115" t="s">
        <v>354</v>
      </c>
      <c r="F50" s="392">
        <v>-1000</v>
      </c>
      <c r="G50" s="422">
        <v>993143</v>
      </c>
      <c r="H50" s="423">
        <v>993112</v>
      </c>
      <c r="I50" s="398">
        <f>G50-H50</f>
        <v>31</v>
      </c>
      <c r="J50" s="398">
        <f t="shared" si="2"/>
        <v>-31000</v>
      </c>
      <c r="K50" s="398">
        <f t="shared" si="3"/>
        <v>-0.031</v>
      </c>
      <c r="L50" s="422">
        <v>908960</v>
      </c>
      <c r="M50" s="423">
        <v>910025</v>
      </c>
      <c r="N50" s="398">
        <f>L50-M50</f>
        <v>-1065</v>
      </c>
      <c r="O50" s="398">
        <f t="shared" si="4"/>
        <v>1065000</v>
      </c>
      <c r="P50" s="398">
        <f t="shared" si="5"/>
        <v>1.065</v>
      </c>
      <c r="Q50" s="179"/>
    </row>
    <row r="51" spans="1:17" ht="17.25" customHeight="1">
      <c r="A51" s="320">
        <v>34</v>
      </c>
      <c r="B51" s="382" t="s">
        <v>16</v>
      </c>
      <c r="C51" s="383">
        <v>4864967</v>
      </c>
      <c r="D51" s="150" t="s">
        <v>12</v>
      </c>
      <c r="E51" s="115" t="s">
        <v>354</v>
      </c>
      <c r="F51" s="392">
        <v>-1000</v>
      </c>
      <c r="G51" s="422">
        <v>994697</v>
      </c>
      <c r="H51" s="423">
        <v>994697</v>
      </c>
      <c r="I51" s="398">
        <f>G51-H51</f>
        <v>0</v>
      </c>
      <c r="J51" s="398">
        <f t="shared" si="2"/>
        <v>0</v>
      </c>
      <c r="K51" s="398">
        <f t="shared" si="3"/>
        <v>0</v>
      </c>
      <c r="L51" s="422">
        <v>927902</v>
      </c>
      <c r="M51" s="423">
        <v>927917</v>
      </c>
      <c r="N51" s="398">
        <f>L51-M51</f>
        <v>-15</v>
      </c>
      <c r="O51" s="398">
        <f t="shared" si="4"/>
        <v>15000</v>
      </c>
      <c r="P51" s="398">
        <f t="shared" si="5"/>
        <v>0.015</v>
      </c>
      <c r="Q51" s="179"/>
    </row>
    <row r="52" spans="1:17" ht="17.25" customHeight="1">
      <c r="A52" s="320">
        <v>35</v>
      </c>
      <c r="B52" s="382" t="s">
        <v>17</v>
      </c>
      <c r="C52" s="383">
        <v>4865000</v>
      </c>
      <c r="D52" s="150" t="s">
        <v>12</v>
      </c>
      <c r="E52" s="115" t="s">
        <v>354</v>
      </c>
      <c r="F52" s="392">
        <v>-1000</v>
      </c>
      <c r="G52" s="422">
        <v>996944</v>
      </c>
      <c r="H52" s="423">
        <v>996909</v>
      </c>
      <c r="I52" s="398">
        <f>G52-H52</f>
        <v>35</v>
      </c>
      <c r="J52" s="398">
        <f t="shared" si="2"/>
        <v>-35000</v>
      </c>
      <c r="K52" s="398">
        <f t="shared" si="3"/>
        <v>-0.035</v>
      </c>
      <c r="L52" s="422">
        <v>993931</v>
      </c>
      <c r="M52" s="423">
        <v>994958</v>
      </c>
      <c r="N52" s="398">
        <f>L52-M52</f>
        <v>-1027</v>
      </c>
      <c r="O52" s="398">
        <f t="shared" si="4"/>
        <v>1027000</v>
      </c>
      <c r="P52" s="398">
        <f t="shared" si="5"/>
        <v>1.027</v>
      </c>
      <c r="Q52" s="530"/>
    </row>
    <row r="53" spans="1:17" s="692" customFormat="1" ht="17.25" customHeight="1">
      <c r="A53" s="320">
        <v>36</v>
      </c>
      <c r="B53" s="382" t="s">
        <v>168</v>
      </c>
      <c r="C53" s="383">
        <v>5128468</v>
      </c>
      <c r="D53" s="150" t="s">
        <v>12</v>
      </c>
      <c r="E53" s="115" t="s">
        <v>354</v>
      </c>
      <c r="F53" s="392">
        <v>-1000</v>
      </c>
      <c r="G53" s="425">
        <v>980753</v>
      </c>
      <c r="H53" s="426">
        <v>980751</v>
      </c>
      <c r="I53" s="396">
        <f>G53-H53</f>
        <v>2</v>
      </c>
      <c r="J53" s="396">
        <f>$F53*I53</f>
        <v>-2000</v>
      </c>
      <c r="K53" s="396">
        <f>J53/1000000</f>
        <v>-0.002</v>
      </c>
      <c r="L53" s="425">
        <v>985487</v>
      </c>
      <c r="M53" s="426">
        <v>987390</v>
      </c>
      <c r="N53" s="396">
        <f>L53-M53</f>
        <v>-1903</v>
      </c>
      <c r="O53" s="396">
        <f>$F53*N53</f>
        <v>1903000</v>
      </c>
      <c r="P53" s="396">
        <f>O53/1000000</f>
        <v>1.903</v>
      </c>
      <c r="Q53" s="705"/>
    </row>
    <row r="54" spans="1:17" ht="17.25" customHeight="1">
      <c r="A54" s="320"/>
      <c r="B54" s="384" t="s">
        <v>121</v>
      </c>
      <c r="C54" s="383"/>
      <c r="D54" s="150"/>
      <c r="E54" s="115"/>
      <c r="F54" s="390"/>
      <c r="G54" s="586"/>
      <c r="H54" s="589"/>
      <c r="I54" s="398"/>
      <c r="J54" s="398"/>
      <c r="K54" s="398"/>
      <c r="L54" s="399"/>
      <c r="M54" s="396"/>
      <c r="N54" s="398"/>
      <c r="O54" s="398"/>
      <c r="P54" s="398"/>
      <c r="Q54" s="179"/>
    </row>
    <row r="55" spans="1:17" s="692" customFormat="1" ht="15.75" customHeight="1">
      <c r="A55" s="320">
        <v>37</v>
      </c>
      <c r="B55" s="382" t="s">
        <v>376</v>
      </c>
      <c r="C55" s="383">
        <v>4864827</v>
      </c>
      <c r="D55" s="150" t="s">
        <v>12</v>
      </c>
      <c r="E55" s="115" t="s">
        <v>354</v>
      </c>
      <c r="F55" s="390">
        <v>-666.666</v>
      </c>
      <c r="G55" s="425">
        <v>981412</v>
      </c>
      <c r="H55" s="426">
        <v>982028</v>
      </c>
      <c r="I55" s="396">
        <f>G55-H55</f>
        <v>-616</v>
      </c>
      <c r="J55" s="396">
        <f t="shared" si="2"/>
        <v>410666.25600000005</v>
      </c>
      <c r="K55" s="396">
        <f t="shared" si="3"/>
        <v>0.41066625600000006</v>
      </c>
      <c r="L55" s="425">
        <v>978720</v>
      </c>
      <c r="M55" s="426">
        <v>978854</v>
      </c>
      <c r="N55" s="396">
        <f>L55-M55</f>
        <v>-134</v>
      </c>
      <c r="O55" s="396">
        <f t="shared" si="4"/>
        <v>89333.244</v>
      </c>
      <c r="P55" s="396">
        <f t="shared" si="5"/>
        <v>0.089333244</v>
      </c>
      <c r="Q55" s="705"/>
    </row>
    <row r="56" spans="1:17" s="692" customFormat="1" ht="17.25" customHeight="1">
      <c r="A56" s="320">
        <v>38</v>
      </c>
      <c r="B56" s="382" t="s">
        <v>182</v>
      </c>
      <c r="C56" s="383">
        <v>4864952</v>
      </c>
      <c r="D56" s="150" t="s">
        <v>12</v>
      </c>
      <c r="E56" s="115" t="s">
        <v>354</v>
      </c>
      <c r="F56" s="390">
        <v>-2500</v>
      </c>
      <c r="G56" s="425">
        <v>992706</v>
      </c>
      <c r="H56" s="426">
        <v>993362</v>
      </c>
      <c r="I56" s="396">
        <f>G56-H56</f>
        <v>-656</v>
      </c>
      <c r="J56" s="396">
        <f t="shared" si="2"/>
        <v>1640000</v>
      </c>
      <c r="K56" s="396">
        <f t="shared" si="3"/>
        <v>1.64</v>
      </c>
      <c r="L56" s="425">
        <v>500</v>
      </c>
      <c r="M56" s="426">
        <v>501</v>
      </c>
      <c r="N56" s="396">
        <f>L56-M56</f>
        <v>-1</v>
      </c>
      <c r="O56" s="396">
        <f t="shared" si="4"/>
        <v>2500</v>
      </c>
      <c r="P56" s="396">
        <f t="shared" si="5"/>
        <v>0.0025</v>
      </c>
      <c r="Q56" s="701"/>
    </row>
    <row r="57" spans="1:17" ht="22.5" customHeight="1">
      <c r="A57" s="320"/>
      <c r="B57" s="384" t="s">
        <v>378</v>
      </c>
      <c r="C57" s="383"/>
      <c r="D57" s="150"/>
      <c r="E57" s="115"/>
      <c r="F57" s="390"/>
      <c r="G57" s="586"/>
      <c r="H57" s="589"/>
      <c r="I57" s="398"/>
      <c r="J57" s="398"/>
      <c r="K57" s="398"/>
      <c r="L57" s="402"/>
      <c r="M57" s="396"/>
      <c r="N57" s="398"/>
      <c r="O57" s="398"/>
      <c r="P57" s="398"/>
      <c r="Q57" s="179"/>
    </row>
    <row r="58" spans="1:17" s="692" customFormat="1" ht="21" customHeight="1">
      <c r="A58" s="320">
        <v>39</v>
      </c>
      <c r="B58" s="382" t="s">
        <v>376</v>
      </c>
      <c r="C58" s="383">
        <v>4865024</v>
      </c>
      <c r="D58" s="150" t="s">
        <v>12</v>
      </c>
      <c r="E58" s="115" t="s">
        <v>354</v>
      </c>
      <c r="F58" s="556">
        <v>-2000</v>
      </c>
      <c r="G58" s="425">
        <v>3762</v>
      </c>
      <c r="H58" s="426">
        <v>3762</v>
      </c>
      <c r="I58" s="396">
        <f>G58-H58</f>
        <v>0</v>
      </c>
      <c r="J58" s="396">
        <f t="shared" si="2"/>
        <v>0</v>
      </c>
      <c r="K58" s="396">
        <f t="shared" si="3"/>
        <v>0</v>
      </c>
      <c r="L58" s="425">
        <v>1963</v>
      </c>
      <c r="M58" s="426">
        <v>1933</v>
      </c>
      <c r="N58" s="396">
        <f>L58-M58</f>
        <v>30</v>
      </c>
      <c r="O58" s="396">
        <f t="shared" si="4"/>
        <v>-60000</v>
      </c>
      <c r="P58" s="396">
        <f t="shared" si="5"/>
        <v>-0.06</v>
      </c>
      <c r="Q58" s="701"/>
    </row>
    <row r="59" spans="1:17" ht="21" customHeight="1">
      <c r="A59" s="320">
        <v>40</v>
      </c>
      <c r="B59" s="382" t="s">
        <v>182</v>
      </c>
      <c r="C59" s="383">
        <v>4864920</v>
      </c>
      <c r="D59" s="150" t="s">
        <v>12</v>
      </c>
      <c r="E59" s="115" t="s">
        <v>354</v>
      </c>
      <c r="F59" s="556">
        <v>-2000</v>
      </c>
      <c r="G59" s="422">
        <v>552</v>
      </c>
      <c r="H59" s="423">
        <v>552</v>
      </c>
      <c r="I59" s="398">
        <f>G59-H59</f>
        <v>0</v>
      </c>
      <c r="J59" s="398">
        <f t="shared" si="2"/>
        <v>0</v>
      </c>
      <c r="K59" s="398">
        <f t="shared" si="3"/>
        <v>0</v>
      </c>
      <c r="L59" s="422">
        <v>1028</v>
      </c>
      <c r="M59" s="423">
        <v>1002</v>
      </c>
      <c r="N59" s="398">
        <f>L59-M59</f>
        <v>26</v>
      </c>
      <c r="O59" s="398">
        <f t="shared" si="4"/>
        <v>-52000</v>
      </c>
      <c r="P59" s="398">
        <f t="shared" si="5"/>
        <v>-0.052</v>
      </c>
      <c r="Q59" s="179"/>
    </row>
    <row r="60" spans="1:17" ht="21" customHeight="1">
      <c r="A60" s="320"/>
      <c r="B60" s="662" t="s">
        <v>384</v>
      </c>
      <c r="C60" s="383"/>
      <c r="D60" s="150"/>
      <c r="E60" s="115"/>
      <c r="F60" s="556"/>
      <c r="G60" s="422"/>
      <c r="H60" s="423"/>
      <c r="I60" s="398"/>
      <c r="J60" s="398"/>
      <c r="K60" s="398"/>
      <c r="L60" s="422"/>
      <c r="M60" s="423"/>
      <c r="N60" s="398"/>
      <c r="O60" s="398"/>
      <c r="P60" s="398"/>
      <c r="Q60" s="179"/>
    </row>
    <row r="61" spans="1:17" s="692" customFormat="1" ht="21" customHeight="1">
      <c r="A61" s="320">
        <v>41</v>
      </c>
      <c r="B61" s="382" t="s">
        <v>376</v>
      </c>
      <c r="C61" s="383">
        <v>5128414</v>
      </c>
      <c r="D61" s="150" t="s">
        <v>12</v>
      </c>
      <c r="E61" s="115" t="s">
        <v>354</v>
      </c>
      <c r="F61" s="556">
        <v>-1000</v>
      </c>
      <c r="G61" s="425">
        <v>930210</v>
      </c>
      <c r="H61" s="342">
        <v>930220</v>
      </c>
      <c r="I61" s="396">
        <f>G61-H61</f>
        <v>-10</v>
      </c>
      <c r="J61" s="396">
        <f t="shared" si="2"/>
        <v>10000</v>
      </c>
      <c r="K61" s="396">
        <f t="shared" si="3"/>
        <v>0.01</v>
      </c>
      <c r="L61" s="425">
        <v>989916</v>
      </c>
      <c r="M61" s="342">
        <v>990298</v>
      </c>
      <c r="N61" s="396">
        <f>L61-M61</f>
        <v>-382</v>
      </c>
      <c r="O61" s="396">
        <f t="shared" si="4"/>
        <v>382000</v>
      </c>
      <c r="P61" s="396">
        <f t="shared" si="5"/>
        <v>0.382</v>
      </c>
      <c r="Q61" s="701"/>
    </row>
    <row r="62" spans="1:17" s="692" customFormat="1" ht="21" customHeight="1">
      <c r="A62" s="320">
        <v>42</v>
      </c>
      <c r="B62" s="382" t="s">
        <v>182</v>
      </c>
      <c r="C62" s="383">
        <v>5128416</v>
      </c>
      <c r="D62" s="150" t="s">
        <v>12</v>
      </c>
      <c r="E62" s="115" t="s">
        <v>354</v>
      </c>
      <c r="F62" s="556">
        <v>-1000</v>
      </c>
      <c r="G62" s="425">
        <v>938511</v>
      </c>
      <c r="H62" s="342">
        <v>938554</v>
      </c>
      <c r="I62" s="396">
        <f>G62-H62</f>
        <v>-43</v>
      </c>
      <c r="J62" s="396">
        <f t="shared" si="2"/>
        <v>43000</v>
      </c>
      <c r="K62" s="396">
        <f t="shared" si="3"/>
        <v>0.043</v>
      </c>
      <c r="L62" s="425">
        <v>993997</v>
      </c>
      <c r="M62" s="342">
        <v>994473</v>
      </c>
      <c r="N62" s="396">
        <f>L62-M62</f>
        <v>-476</v>
      </c>
      <c r="O62" s="396">
        <f t="shared" si="4"/>
        <v>476000</v>
      </c>
      <c r="P62" s="396">
        <f t="shared" si="5"/>
        <v>0.476</v>
      </c>
      <c r="Q62" s="701"/>
    </row>
    <row r="63" spans="1:17" s="692" customFormat="1" ht="21" customHeight="1">
      <c r="A63" s="320"/>
      <c r="B63" s="662" t="s">
        <v>393</v>
      </c>
      <c r="C63" s="383"/>
      <c r="D63" s="150"/>
      <c r="E63" s="115"/>
      <c r="F63" s="556"/>
      <c r="G63" s="425"/>
      <c r="H63" s="342"/>
      <c r="I63" s="396"/>
      <c r="J63" s="396"/>
      <c r="K63" s="396"/>
      <c r="L63" s="425"/>
      <c r="M63" s="342"/>
      <c r="N63" s="396"/>
      <c r="O63" s="396"/>
      <c r="P63" s="396"/>
      <c r="Q63" s="701"/>
    </row>
    <row r="64" spans="1:17" s="692" customFormat="1" ht="21" customHeight="1">
      <c r="A64" s="320">
        <v>43</v>
      </c>
      <c r="B64" s="382" t="s">
        <v>394</v>
      </c>
      <c r="C64" s="383">
        <v>5100228</v>
      </c>
      <c r="D64" s="150" t="s">
        <v>12</v>
      </c>
      <c r="E64" s="115" t="s">
        <v>354</v>
      </c>
      <c r="F64" s="556">
        <v>800</v>
      </c>
      <c r="G64" s="425">
        <v>993087</v>
      </c>
      <c r="H64" s="342">
        <v>993087</v>
      </c>
      <c r="I64" s="396">
        <f>G64-H64</f>
        <v>0</v>
      </c>
      <c r="J64" s="396">
        <f t="shared" si="2"/>
        <v>0</v>
      </c>
      <c r="K64" s="396">
        <f t="shared" si="3"/>
        <v>0</v>
      </c>
      <c r="L64" s="425">
        <v>1367</v>
      </c>
      <c r="M64" s="342">
        <v>1367</v>
      </c>
      <c r="N64" s="396">
        <f>L64-M64</f>
        <v>0</v>
      </c>
      <c r="O64" s="396">
        <f t="shared" si="4"/>
        <v>0</v>
      </c>
      <c r="P64" s="396">
        <f t="shared" si="5"/>
        <v>0</v>
      </c>
      <c r="Q64" s="701"/>
    </row>
    <row r="65" spans="1:17" s="726" customFormat="1" ht="21" customHeight="1">
      <c r="A65" s="320">
        <v>44</v>
      </c>
      <c r="B65" s="458" t="s">
        <v>395</v>
      </c>
      <c r="C65" s="383">
        <v>5128441</v>
      </c>
      <c r="D65" s="150" t="s">
        <v>12</v>
      </c>
      <c r="E65" s="115" t="s">
        <v>354</v>
      </c>
      <c r="F65" s="556">
        <v>800</v>
      </c>
      <c r="G65" s="425">
        <v>30181</v>
      </c>
      <c r="H65" s="426">
        <v>29855</v>
      </c>
      <c r="I65" s="396">
        <f>G65-H65</f>
        <v>326</v>
      </c>
      <c r="J65" s="396">
        <f t="shared" si="2"/>
        <v>260800</v>
      </c>
      <c r="K65" s="396">
        <f t="shared" si="3"/>
        <v>0.2608</v>
      </c>
      <c r="L65" s="425">
        <v>1554</v>
      </c>
      <c r="M65" s="426">
        <v>1521</v>
      </c>
      <c r="N65" s="396">
        <f>L65-M65</f>
        <v>33</v>
      </c>
      <c r="O65" s="396">
        <f t="shared" si="4"/>
        <v>26400</v>
      </c>
      <c r="P65" s="396">
        <f t="shared" si="5"/>
        <v>0.0264</v>
      </c>
      <c r="Q65" s="701"/>
    </row>
    <row r="66" spans="1:17" s="726" customFormat="1" ht="21" customHeight="1">
      <c r="A66" s="320">
        <v>45</v>
      </c>
      <c r="B66" s="458" t="s">
        <v>370</v>
      </c>
      <c r="C66" s="383">
        <v>5128443</v>
      </c>
      <c r="D66" s="150" t="s">
        <v>12</v>
      </c>
      <c r="E66" s="115" t="s">
        <v>354</v>
      </c>
      <c r="F66" s="556">
        <v>800</v>
      </c>
      <c r="G66" s="425">
        <v>915749</v>
      </c>
      <c r="H66" s="426">
        <v>916100</v>
      </c>
      <c r="I66" s="396">
        <f>G66-H66</f>
        <v>-351</v>
      </c>
      <c r="J66" s="396">
        <f t="shared" si="2"/>
        <v>-280800</v>
      </c>
      <c r="K66" s="396">
        <f t="shared" si="3"/>
        <v>-0.2808</v>
      </c>
      <c r="L66" s="425">
        <v>999615</v>
      </c>
      <c r="M66" s="426">
        <v>999636</v>
      </c>
      <c r="N66" s="396">
        <f>L66-M66</f>
        <v>-21</v>
      </c>
      <c r="O66" s="396">
        <f t="shared" si="4"/>
        <v>-16800</v>
      </c>
      <c r="P66" s="396">
        <f t="shared" si="5"/>
        <v>-0.0168</v>
      </c>
      <c r="Q66" s="701"/>
    </row>
    <row r="67" spans="1:17" s="726" customFormat="1" ht="21" customHeight="1">
      <c r="A67" s="320">
        <v>46</v>
      </c>
      <c r="B67" s="458" t="s">
        <v>398</v>
      </c>
      <c r="C67" s="383">
        <v>5128407</v>
      </c>
      <c r="D67" s="150" t="s">
        <v>12</v>
      </c>
      <c r="E67" s="115" t="s">
        <v>354</v>
      </c>
      <c r="F67" s="556">
        <v>-2000</v>
      </c>
      <c r="G67" s="425">
        <v>999427</v>
      </c>
      <c r="H67" s="426">
        <v>999427</v>
      </c>
      <c r="I67" s="396">
        <f>G67-H67</f>
        <v>0</v>
      </c>
      <c r="J67" s="396">
        <f t="shared" si="2"/>
        <v>0</v>
      </c>
      <c r="K67" s="396">
        <f t="shared" si="3"/>
        <v>0</v>
      </c>
      <c r="L67" s="425">
        <v>999958</v>
      </c>
      <c r="M67" s="426">
        <v>999958</v>
      </c>
      <c r="N67" s="396">
        <f>L67-M67</f>
        <v>0</v>
      </c>
      <c r="O67" s="396">
        <f t="shared" si="4"/>
        <v>0</v>
      </c>
      <c r="P67" s="396">
        <f t="shared" si="5"/>
        <v>0</v>
      </c>
      <c r="Q67" s="701"/>
    </row>
    <row r="68" spans="1:17" ht="21" customHeight="1">
      <c r="A68" s="320"/>
      <c r="B68" s="347" t="s">
        <v>107</v>
      </c>
      <c r="C68" s="383"/>
      <c r="D68" s="103"/>
      <c r="E68" s="103"/>
      <c r="F68" s="390"/>
      <c r="G68" s="586"/>
      <c r="H68" s="589"/>
      <c r="I68" s="396"/>
      <c r="J68" s="396"/>
      <c r="K68" s="396"/>
      <c r="L68" s="402"/>
      <c r="M68" s="396"/>
      <c r="N68" s="396"/>
      <c r="O68" s="396"/>
      <c r="P68" s="396"/>
      <c r="Q68" s="701"/>
    </row>
    <row r="69" spans="1:17" ht="18" customHeight="1">
      <c r="A69" s="320">
        <v>47</v>
      </c>
      <c r="B69" s="382" t="s">
        <v>118</v>
      </c>
      <c r="C69" s="383">
        <v>4864951</v>
      </c>
      <c r="D69" s="150" t="s">
        <v>12</v>
      </c>
      <c r="E69" s="115" t="s">
        <v>354</v>
      </c>
      <c r="F69" s="392">
        <v>1000</v>
      </c>
      <c r="G69" s="425">
        <v>988587</v>
      </c>
      <c r="H69" s="426">
        <v>988637</v>
      </c>
      <c r="I69" s="396">
        <f>G69-H69</f>
        <v>-50</v>
      </c>
      <c r="J69" s="396">
        <f t="shared" si="2"/>
        <v>-50000</v>
      </c>
      <c r="K69" s="396">
        <f t="shared" si="3"/>
        <v>-0.05</v>
      </c>
      <c r="L69" s="425">
        <v>36287</v>
      </c>
      <c r="M69" s="426">
        <v>36466</v>
      </c>
      <c r="N69" s="396">
        <f>L69-M69</f>
        <v>-179</v>
      </c>
      <c r="O69" s="396">
        <f t="shared" si="4"/>
        <v>-179000</v>
      </c>
      <c r="P69" s="396">
        <f t="shared" si="5"/>
        <v>-0.179</v>
      </c>
      <c r="Q69" s="701"/>
    </row>
    <row r="70" spans="1:17" s="692" customFormat="1" ht="17.25" customHeight="1">
      <c r="A70" s="320">
        <v>48</v>
      </c>
      <c r="B70" s="382" t="s">
        <v>119</v>
      </c>
      <c r="C70" s="383">
        <v>4864958</v>
      </c>
      <c r="D70" s="150" t="s">
        <v>12</v>
      </c>
      <c r="E70" s="115" t="s">
        <v>354</v>
      </c>
      <c r="F70" s="392">
        <v>2000</v>
      </c>
      <c r="G70" s="425">
        <v>999563</v>
      </c>
      <c r="H70" s="426">
        <v>999605</v>
      </c>
      <c r="I70" s="396">
        <f>G70-H70</f>
        <v>-42</v>
      </c>
      <c r="J70" s="396">
        <f>$F70*I70</f>
        <v>-84000</v>
      </c>
      <c r="K70" s="396">
        <f>J70/1000000</f>
        <v>-0.084</v>
      </c>
      <c r="L70" s="425">
        <v>999953</v>
      </c>
      <c r="M70" s="426">
        <v>999999</v>
      </c>
      <c r="N70" s="396">
        <f>L70-M70</f>
        <v>-46</v>
      </c>
      <c r="O70" s="396">
        <f>$F70*N70</f>
        <v>-92000</v>
      </c>
      <c r="P70" s="396">
        <f>O70/1000000</f>
        <v>-0.092</v>
      </c>
      <c r="Q70" s="728"/>
    </row>
    <row r="71" spans="1:17" ht="19.5" customHeight="1">
      <c r="A71" s="320"/>
      <c r="B71" s="384" t="s">
        <v>181</v>
      </c>
      <c r="C71" s="383"/>
      <c r="D71" s="150"/>
      <c r="E71" s="150"/>
      <c r="F71" s="392"/>
      <c r="G71" s="586"/>
      <c r="H71" s="589"/>
      <c r="I71" s="396"/>
      <c r="J71" s="396"/>
      <c r="K71" s="396"/>
      <c r="L71" s="402"/>
      <c r="M71" s="396"/>
      <c r="N71" s="396"/>
      <c r="O71" s="396"/>
      <c r="P71" s="396"/>
      <c r="Q71" s="701"/>
    </row>
    <row r="72" spans="1:17" s="726" customFormat="1" ht="14.25" customHeight="1">
      <c r="A72" s="320">
        <v>49</v>
      </c>
      <c r="B72" s="382" t="s">
        <v>38</v>
      </c>
      <c r="C72" s="383">
        <v>4864990</v>
      </c>
      <c r="D72" s="150" t="s">
        <v>12</v>
      </c>
      <c r="E72" s="115" t="s">
        <v>354</v>
      </c>
      <c r="F72" s="392">
        <v>-1000</v>
      </c>
      <c r="G72" s="425">
        <v>29934</v>
      </c>
      <c r="H72" s="426">
        <v>29860</v>
      </c>
      <c r="I72" s="396">
        <f>G72-H72</f>
        <v>74</v>
      </c>
      <c r="J72" s="396">
        <f t="shared" si="2"/>
        <v>-74000</v>
      </c>
      <c r="K72" s="396">
        <f t="shared" si="3"/>
        <v>-0.074</v>
      </c>
      <c r="L72" s="425">
        <v>973741</v>
      </c>
      <c r="M72" s="426">
        <v>973856</v>
      </c>
      <c r="N72" s="396">
        <f>L72-M72</f>
        <v>-115</v>
      </c>
      <c r="O72" s="396">
        <f t="shared" si="4"/>
        <v>115000</v>
      </c>
      <c r="P72" s="396">
        <f t="shared" si="5"/>
        <v>0.115</v>
      </c>
      <c r="Q72" s="701"/>
    </row>
    <row r="73" spans="1:17" s="726" customFormat="1" ht="17.25" customHeight="1">
      <c r="A73" s="320">
        <v>50</v>
      </c>
      <c r="B73" s="382" t="s">
        <v>182</v>
      </c>
      <c r="C73" s="383">
        <v>4864991</v>
      </c>
      <c r="D73" s="150" t="s">
        <v>12</v>
      </c>
      <c r="E73" s="115" t="s">
        <v>354</v>
      </c>
      <c r="F73" s="392">
        <v>-1000</v>
      </c>
      <c r="G73" s="425">
        <v>16631</v>
      </c>
      <c r="H73" s="426">
        <v>16673</v>
      </c>
      <c r="I73" s="396">
        <f>G73-H73</f>
        <v>-42</v>
      </c>
      <c r="J73" s="396">
        <f t="shared" si="2"/>
        <v>42000</v>
      </c>
      <c r="K73" s="396">
        <f t="shared" si="3"/>
        <v>0.042</v>
      </c>
      <c r="L73" s="425">
        <v>988998</v>
      </c>
      <c r="M73" s="426">
        <v>989207</v>
      </c>
      <c r="N73" s="396">
        <f>L73-M73</f>
        <v>-209</v>
      </c>
      <c r="O73" s="396">
        <f t="shared" si="4"/>
        <v>209000</v>
      </c>
      <c r="P73" s="396">
        <f t="shared" si="5"/>
        <v>0.209</v>
      </c>
      <c r="Q73" s="701"/>
    </row>
    <row r="74" spans="1:17" ht="15.75" customHeight="1">
      <c r="A74" s="320"/>
      <c r="B74" s="387" t="s">
        <v>28</v>
      </c>
      <c r="C74" s="350"/>
      <c r="D74" s="64"/>
      <c r="E74" s="64"/>
      <c r="F74" s="392"/>
      <c r="G74" s="586"/>
      <c r="H74" s="585"/>
      <c r="I74" s="398"/>
      <c r="J74" s="398"/>
      <c r="K74" s="398"/>
      <c r="L74" s="399"/>
      <c r="M74" s="398"/>
      <c r="N74" s="398"/>
      <c r="O74" s="398"/>
      <c r="P74" s="398"/>
      <c r="Q74" s="179"/>
    </row>
    <row r="75" spans="1:17" ht="21" customHeight="1">
      <c r="A75" s="320">
        <v>51</v>
      </c>
      <c r="B75" s="107" t="s">
        <v>83</v>
      </c>
      <c r="C75" s="350">
        <v>4865092</v>
      </c>
      <c r="D75" s="64" t="s">
        <v>12</v>
      </c>
      <c r="E75" s="115" t="s">
        <v>354</v>
      </c>
      <c r="F75" s="392">
        <v>100</v>
      </c>
      <c r="G75" s="422">
        <v>20649</v>
      </c>
      <c r="H75" s="423">
        <v>20643</v>
      </c>
      <c r="I75" s="398">
        <f>G75-H75</f>
        <v>6</v>
      </c>
      <c r="J75" s="398">
        <f t="shared" si="2"/>
        <v>600</v>
      </c>
      <c r="K75" s="398">
        <f t="shared" si="3"/>
        <v>0.0006</v>
      </c>
      <c r="L75" s="422">
        <v>17688</v>
      </c>
      <c r="M75" s="423">
        <v>16191</v>
      </c>
      <c r="N75" s="398">
        <f>L75-M75</f>
        <v>1497</v>
      </c>
      <c r="O75" s="398">
        <f t="shared" si="4"/>
        <v>149700</v>
      </c>
      <c r="P75" s="398">
        <f t="shared" si="5"/>
        <v>0.1497</v>
      </c>
      <c r="Q75" s="179"/>
    </row>
    <row r="76" spans="1:17" ht="18" customHeight="1">
      <c r="A76" s="320"/>
      <c r="B76" s="384" t="s">
        <v>49</v>
      </c>
      <c r="C76" s="383"/>
      <c r="D76" s="150"/>
      <c r="E76" s="150"/>
      <c r="F76" s="392"/>
      <c r="G76" s="586"/>
      <c r="H76" s="585"/>
      <c r="I76" s="398"/>
      <c r="J76" s="398"/>
      <c r="K76" s="398"/>
      <c r="L76" s="399"/>
      <c r="M76" s="398"/>
      <c r="N76" s="398"/>
      <c r="O76" s="398"/>
      <c r="P76" s="398"/>
      <c r="Q76" s="179"/>
    </row>
    <row r="77" spans="1:17" s="692" customFormat="1" ht="18" customHeight="1">
      <c r="A77" s="320">
        <v>52</v>
      </c>
      <c r="B77" s="382" t="s">
        <v>355</v>
      </c>
      <c r="C77" s="383">
        <v>4864898</v>
      </c>
      <c r="D77" s="150" t="s">
        <v>12</v>
      </c>
      <c r="E77" s="115" t="s">
        <v>354</v>
      </c>
      <c r="F77" s="392">
        <v>100</v>
      </c>
      <c r="G77" s="425">
        <v>9549</v>
      </c>
      <c r="H77" s="426">
        <v>9630</v>
      </c>
      <c r="I77" s="396">
        <f>G77-H77</f>
        <v>-81</v>
      </c>
      <c r="J77" s="396">
        <f t="shared" si="2"/>
        <v>-8100</v>
      </c>
      <c r="K77" s="396">
        <f t="shared" si="3"/>
        <v>-0.0081</v>
      </c>
      <c r="L77" s="425">
        <v>61392</v>
      </c>
      <c r="M77" s="426">
        <v>61395</v>
      </c>
      <c r="N77" s="396">
        <f>L77-M77</f>
        <v>-3</v>
      </c>
      <c r="O77" s="396">
        <f t="shared" si="4"/>
        <v>-300</v>
      </c>
      <c r="P77" s="396">
        <f t="shared" si="5"/>
        <v>-0.0003</v>
      </c>
      <c r="Q77" s="705"/>
    </row>
    <row r="78" spans="1:17" ht="14.25" customHeight="1">
      <c r="A78" s="388"/>
      <c r="B78" s="387" t="s">
        <v>316</v>
      </c>
      <c r="C78" s="383"/>
      <c r="D78" s="150"/>
      <c r="E78" s="150"/>
      <c r="F78" s="392"/>
      <c r="G78" s="586"/>
      <c r="H78" s="585"/>
      <c r="I78" s="398"/>
      <c r="J78" s="398"/>
      <c r="K78" s="398"/>
      <c r="L78" s="399"/>
      <c r="M78" s="398"/>
      <c r="N78" s="398"/>
      <c r="O78" s="398"/>
      <c r="P78" s="398"/>
      <c r="Q78" s="179"/>
    </row>
    <row r="79" spans="1:17" ht="21" customHeight="1">
      <c r="A79" s="320">
        <v>53</v>
      </c>
      <c r="B79" s="511" t="s">
        <v>358</v>
      </c>
      <c r="C79" s="383">
        <v>4865174</v>
      </c>
      <c r="D79" s="115" t="s">
        <v>12</v>
      </c>
      <c r="E79" s="115" t="s">
        <v>354</v>
      </c>
      <c r="F79" s="392">
        <v>1000</v>
      </c>
      <c r="G79" s="425">
        <v>0</v>
      </c>
      <c r="H79" s="426">
        <v>0</v>
      </c>
      <c r="I79" s="396">
        <f>G79-H79</f>
        <v>0</v>
      </c>
      <c r="J79" s="396">
        <f t="shared" si="2"/>
        <v>0</v>
      </c>
      <c r="K79" s="396">
        <f t="shared" si="3"/>
        <v>0</v>
      </c>
      <c r="L79" s="425">
        <v>0</v>
      </c>
      <c r="M79" s="426">
        <v>0</v>
      </c>
      <c r="N79" s="396">
        <f>L79-M79</f>
        <v>0</v>
      </c>
      <c r="O79" s="396">
        <f t="shared" si="4"/>
        <v>0</v>
      </c>
      <c r="P79" s="396">
        <f t="shared" si="5"/>
        <v>0</v>
      </c>
      <c r="Q79" s="548"/>
    </row>
    <row r="80" spans="1:17" ht="18" customHeight="1">
      <c r="A80" s="320"/>
      <c r="B80" s="387" t="s">
        <v>37</v>
      </c>
      <c r="C80" s="416"/>
      <c r="D80" s="441"/>
      <c r="E80" s="406"/>
      <c r="F80" s="416"/>
      <c r="G80" s="584"/>
      <c r="H80" s="585"/>
      <c r="I80" s="423"/>
      <c r="J80" s="423"/>
      <c r="K80" s="424"/>
      <c r="L80" s="422"/>
      <c r="M80" s="423"/>
      <c r="N80" s="423"/>
      <c r="O80" s="423"/>
      <c r="P80" s="424"/>
      <c r="Q80" s="179"/>
    </row>
    <row r="81" spans="1:17" ht="21" customHeight="1">
      <c r="A81" s="320">
        <v>54</v>
      </c>
      <c r="B81" s="511" t="s">
        <v>370</v>
      </c>
      <c r="C81" s="416">
        <v>4864961</v>
      </c>
      <c r="D81" s="440" t="s">
        <v>12</v>
      </c>
      <c r="E81" s="406" t="s">
        <v>354</v>
      </c>
      <c r="F81" s="416">
        <v>1000</v>
      </c>
      <c r="G81" s="422">
        <v>919875</v>
      </c>
      <c r="H81" s="423">
        <v>920764</v>
      </c>
      <c r="I81" s="423">
        <f>G81-H81</f>
        <v>-889</v>
      </c>
      <c r="J81" s="423">
        <f>$F81*I81</f>
        <v>-889000</v>
      </c>
      <c r="K81" s="424">
        <f>J81/1000000</f>
        <v>-0.889</v>
      </c>
      <c r="L81" s="422">
        <v>991943</v>
      </c>
      <c r="M81" s="423">
        <v>991947</v>
      </c>
      <c r="N81" s="423">
        <f>L81-M81</f>
        <v>-4</v>
      </c>
      <c r="O81" s="423">
        <f>$F81*N81</f>
        <v>-4000</v>
      </c>
      <c r="P81" s="424">
        <f>O81/1000000</f>
        <v>-0.004</v>
      </c>
      <c r="Q81" s="179"/>
    </row>
    <row r="82" spans="1:17" ht="18" customHeight="1">
      <c r="A82" s="320"/>
      <c r="B82" s="387" t="s">
        <v>193</v>
      </c>
      <c r="C82" s="416"/>
      <c r="D82" s="440"/>
      <c r="E82" s="406"/>
      <c r="F82" s="416"/>
      <c r="G82" s="590"/>
      <c r="H82" s="589"/>
      <c r="I82" s="423"/>
      <c r="J82" s="423"/>
      <c r="K82" s="423"/>
      <c r="L82" s="425"/>
      <c r="M82" s="426"/>
      <c r="N82" s="423"/>
      <c r="O82" s="423"/>
      <c r="P82" s="423"/>
      <c r="Q82" s="179"/>
    </row>
    <row r="83" spans="1:17" s="692" customFormat="1" ht="19.5" customHeight="1">
      <c r="A83" s="320">
        <v>55</v>
      </c>
      <c r="B83" s="382" t="s">
        <v>372</v>
      </c>
      <c r="C83" s="416">
        <v>4902555</v>
      </c>
      <c r="D83" s="440" t="s">
        <v>12</v>
      </c>
      <c r="E83" s="406" t="s">
        <v>354</v>
      </c>
      <c r="F83" s="416">
        <v>75</v>
      </c>
      <c r="G83" s="425">
        <v>1336</v>
      </c>
      <c r="H83" s="426">
        <v>1329</v>
      </c>
      <c r="I83" s="426">
        <f>G83-H83</f>
        <v>7</v>
      </c>
      <c r="J83" s="426">
        <f>$F83*I83</f>
        <v>525</v>
      </c>
      <c r="K83" s="431">
        <f>J83/1000000</f>
        <v>0.000525</v>
      </c>
      <c r="L83" s="425">
        <v>3116</v>
      </c>
      <c r="M83" s="426">
        <v>2135</v>
      </c>
      <c r="N83" s="426">
        <f>L83-M83</f>
        <v>981</v>
      </c>
      <c r="O83" s="426">
        <f>$F83*N83</f>
        <v>73575</v>
      </c>
      <c r="P83" s="431">
        <f>O83/1000000</f>
        <v>0.073575</v>
      </c>
      <c r="Q83" s="728"/>
    </row>
    <row r="84" spans="1:17" ht="15.75" customHeight="1">
      <c r="A84" s="320">
        <v>56</v>
      </c>
      <c r="B84" s="382" t="s">
        <v>373</v>
      </c>
      <c r="C84" s="416">
        <v>4902587</v>
      </c>
      <c r="D84" s="440" t="s">
        <v>12</v>
      </c>
      <c r="E84" s="406" t="s">
        <v>354</v>
      </c>
      <c r="F84" s="416">
        <v>100</v>
      </c>
      <c r="G84" s="422">
        <v>12563</v>
      </c>
      <c r="H84" s="423">
        <v>12545</v>
      </c>
      <c r="I84" s="423">
        <f>G84-H84</f>
        <v>18</v>
      </c>
      <c r="J84" s="423">
        <f>$F84*I84</f>
        <v>1800</v>
      </c>
      <c r="K84" s="424">
        <f>J84/1000000</f>
        <v>0.0018</v>
      </c>
      <c r="L84" s="422">
        <v>27434</v>
      </c>
      <c r="M84" s="423">
        <v>26739</v>
      </c>
      <c r="N84" s="423">
        <f>L84-M84</f>
        <v>695</v>
      </c>
      <c r="O84" s="423">
        <f>$F84*N84</f>
        <v>69500</v>
      </c>
      <c r="P84" s="424">
        <f>O84/1000000</f>
        <v>0.0695</v>
      </c>
      <c r="Q84" s="179"/>
    </row>
    <row r="85" spans="1:17" ht="17.25" customHeight="1">
      <c r="A85" s="320"/>
      <c r="B85" s="387" t="s">
        <v>436</v>
      </c>
      <c r="C85" s="416"/>
      <c r="D85" s="440"/>
      <c r="E85" s="406"/>
      <c r="F85" s="416"/>
      <c r="G85" s="422"/>
      <c r="H85" s="423"/>
      <c r="I85" s="423"/>
      <c r="J85" s="423"/>
      <c r="K85" s="423"/>
      <c r="L85" s="422"/>
      <c r="M85" s="423"/>
      <c r="N85" s="423"/>
      <c r="O85" s="423"/>
      <c r="P85" s="423"/>
      <c r="Q85" s="179"/>
    </row>
    <row r="86" spans="1:17" s="692" customFormat="1" ht="21" customHeight="1">
      <c r="A86" s="320">
        <v>57</v>
      </c>
      <c r="B86" s="382" t="s">
        <v>437</v>
      </c>
      <c r="C86" s="416">
        <v>5269779</v>
      </c>
      <c r="D86" s="440" t="s">
        <v>12</v>
      </c>
      <c r="E86" s="406" t="s">
        <v>354</v>
      </c>
      <c r="F86" s="416">
        <v>1000</v>
      </c>
      <c r="G86" s="425">
        <v>68</v>
      </c>
      <c r="H86" s="426">
        <v>0</v>
      </c>
      <c r="I86" s="426">
        <f>G86-H86</f>
        <v>68</v>
      </c>
      <c r="J86" s="426">
        <f aca="true" t="shared" si="8" ref="J86:J101">$F86*I86</f>
        <v>68000</v>
      </c>
      <c r="K86" s="431">
        <f aca="true" t="shared" si="9" ref="K86:K101">J86/1000000</f>
        <v>0.068</v>
      </c>
      <c r="L86" s="425">
        <v>57</v>
      </c>
      <c r="M86" s="426">
        <v>0</v>
      </c>
      <c r="N86" s="426">
        <f aca="true" t="shared" si="10" ref="N86:N101">L86-M86</f>
        <v>57</v>
      </c>
      <c r="O86" s="426">
        <f aca="true" t="shared" si="11" ref="O86:O101">$F86*N86</f>
        <v>57000</v>
      </c>
      <c r="P86" s="431">
        <f aca="true" t="shared" si="12" ref="P86:P101">O86/1000000</f>
        <v>0.057</v>
      </c>
      <c r="Q86" s="728" t="s">
        <v>456</v>
      </c>
    </row>
    <row r="87" spans="1:16" s="692" customFormat="1" ht="21" customHeight="1">
      <c r="A87" s="320">
        <v>58</v>
      </c>
      <c r="B87" s="793" t="s">
        <v>465</v>
      </c>
      <c r="C87" s="416">
        <v>5269789</v>
      </c>
      <c r="D87" s="440" t="s">
        <v>12</v>
      </c>
      <c r="E87" s="406" t="s">
        <v>354</v>
      </c>
      <c r="F87" s="416">
        <v>2000</v>
      </c>
      <c r="G87" s="425">
        <v>0</v>
      </c>
      <c r="H87" s="426">
        <v>0</v>
      </c>
      <c r="I87" s="426">
        <f>G87-H87</f>
        <v>0</v>
      </c>
      <c r="J87" s="426">
        <f t="shared" si="8"/>
        <v>0</v>
      </c>
      <c r="K87" s="431">
        <f t="shared" si="9"/>
        <v>0</v>
      </c>
      <c r="L87" s="425">
        <v>2095</v>
      </c>
      <c r="M87" s="426">
        <v>2080</v>
      </c>
      <c r="N87" s="426">
        <f t="shared" si="10"/>
        <v>15</v>
      </c>
      <c r="O87" s="426">
        <f t="shared" si="11"/>
        <v>30000</v>
      </c>
      <c r="P87" s="431">
        <f t="shared" si="12"/>
        <v>0.03</v>
      </c>
    </row>
    <row r="88" spans="1:17" s="692" customFormat="1" ht="17.25" customHeight="1">
      <c r="A88" s="320"/>
      <c r="B88" s="793"/>
      <c r="C88" s="416">
        <v>5269789</v>
      </c>
      <c r="D88" s="440" t="s">
        <v>12</v>
      </c>
      <c r="E88" s="406" t="s">
        <v>354</v>
      </c>
      <c r="F88" s="416">
        <v>2000</v>
      </c>
      <c r="G88" s="425">
        <v>0</v>
      </c>
      <c r="H88" s="426">
        <v>0</v>
      </c>
      <c r="I88" s="426">
        <f>G88-H88</f>
        <v>0</v>
      </c>
      <c r="J88" s="426">
        <f>$F88*I88</f>
        <v>0</v>
      </c>
      <c r="K88" s="431">
        <f>J88/1000000</f>
        <v>0</v>
      </c>
      <c r="L88" s="425">
        <v>212</v>
      </c>
      <c r="M88" s="426">
        <v>52</v>
      </c>
      <c r="N88" s="426">
        <f>L88-M88</f>
        <v>160</v>
      </c>
      <c r="O88" s="426">
        <f>$F88*N88</f>
        <v>320000</v>
      </c>
      <c r="P88" s="431">
        <f>O88/1000000</f>
        <v>0.32</v>
      </c>
      <c r="Q88" s="728" t="s">
        <v>457</v>
      </c>
    </row>
    <row r="89" spans="1:17" s="692" customFormat="1" ht="18" customHeight="1">
      <c r="A89" s="320"/>
      <c r="B89" s="793"/>
      <c r="C89" s="416">
        <v>5269789</v>
      </c>
      <c r="D89" s="440" t="s">
        <v>12</v>
      </c>
      <c r="E89" s="406" t="s">
        <v>354</v>
      </c>
      <c r="F89" s="416">
        <v>1000</v>
      </c>
      <c r="G89" s="425">
        <v>0</v>
      </c>
      <c r="H89" s="426">
        <v>0</v>
      </c>
      <c r="I89" s="426">
        <f>G89-H89</f>
        <v>0</v>
      </c>
      <c r="J89" s="426">
        <f t="shared" si="8"/>
        <v>0</v>
      </c>
      <c r="K89" s="431">
        <f t="shared" si="9"/>
        <v>0</v>
      </c>
      <c r="L89" s="425">
        <v>52</v>
      </c>
      <c r="M89" s="426">
        <v>0</v>
      </c>
      <c r="N89" s="426">
        <f t="shared" si="10"/>
        <v>52</v>
      </c>
      <c r="O89" s="426">
        <f t="shared" si="11"/>
        <v>52000</v>
      </c>
      <c r="P89" s="431">
        <f t="shared" si="12"/>
        <v>0.052</v>
      </c>
      <c r="Q89" s="728" t="s">
        <v>466</v>
      </c>
    </row>
    <row r="90" spans="1:17" s="692" customFormat="1" ht="21" customHeight="1">
      <c r="A90" s="320">
        <v>59</v>
      </c>
      <c r="B90" s="382" t="s">
        <v>438</v>
      </c>
      <c r="C90" s="416">
        <v>5269782</v>
      </c>
      <c r="D90" s="440" t="s">
        <v>12</v>
      </c>
      <c r="E90" s="406" t="s">
        <v>354</v>
      </c>
      <c r="F90" s="416">
        <v>2000</v>
      </c>
      <c r="G90" s="425">
        <v>999998</v>
      </c>
      <c r="H90" s="426">
        <v>1000000</v>
      </c>
      <c r="I90" s="426">
        <f>G90-H90</f>
        <v>-2</v>
      </c>
      <c r="J90" s="426">
        <f t="shared" si="8"/>
        <v>-4000</v>
      </c>
      <c r="K90" s="431">
        <f t="shared" si="9"/>
        <v>-0.004</v>
      </c>
      <c r="L90" s="425">
        <v>48</v>
      </c>
      <c r="M90" s="426">
        <v>2</v>
      </c>
      <c r="N90" s="426">
        <f t="shared" si="10"/>
        <v>46</v>
      </c>
      <c r="O90" s="426">
        <f t="shared" si="11"/>
        <v>92000</v>
      </c>
      <c r="P90" s="431">
        <f t="shared" si="12"/>
        <v>0.092</v>
      </c>
      <c r="Q90" s="701" t="s">
        <v>444</v>
      </c>
    </row>
    <row r="91" spans="1:17" s="692" customFormat="1" ht="17.25" customHeight="1">
      <c r="A91" s="320"/>
      <c r="B91" s="382"/>
      <c r="C91" s="416">
        <v>5269782</v>
      </c>
      <c r="D91" s="440" t="s">
        <v>12</v>
      </c>
      <c r="E91" s="406" t="s">
        <v>354</v>
      </c>
      <c r="F91" s="416">
        <v>1000</v>
      </c>
      <c r="G91" s="425">
        <v>999998</v>
      </c>
      <c r="H91" s="426">
        <v>1000000</v>
      </c>
      <c r="I91" s="426">
        <f>G91-H91</f>
        <v>-2</v>
      </c>
      <c r="J91" s="426">
        <f t="shared" si="8"/>
        <v>-2000</v>
      </c>
      <c r="K91" s="431">
        <f t="shared" si="9"/>
        <v>-0.002</v>
      </c>
      <c r="L91" s="425">
        <v>2</v>
      </c>
      <c r="M91" s="426">
        <v>0</v>
      </c>
      <c r="N91" s="426">
        <f>L91-M91</f>
        <v>2</v>
      </c>
      <c r="O91" s="426">
        <f t="shared" si="11"/>
        <v>2000</v>
      </c>
      <c r="P91" s="431">
        <f t="shared" si="12"/>
        <v>0.002</v>
      </c>
      <c r="Q91" s="728" t="s">
        <v>459</v>
      </c>
    </row>
    <row r="92" spans="1:17" s="692" customFormat="1" ht="17.25" customHeight="1">
      <c r="A92" s="320">
        <v>60</v>
      </c>
      <c r="B92" s="382" t="s">
        <v>439</v>
      </c>
      <c r="C92" s="416">
        <v>5269784</v>
      </c>
      <c r="D92" s="440" t="s">
        <v>12</v>
      </c>
      <c r="E92" s="406" t="s">
        <v>354</v>
      </c>
      <c r="F92" s="416">
        <v>2000</v>
      </c>
      <c r="G92" s="425">
        <v>5658</v>
      </c>
      <c r="H92" s="426">
        <v>5658</v>
      </c>
      <c r="I92" s="426">
        <f>G92-H92</f>
        <v>0</v>
      </c>
      <c r="J92" s="426">
        <f>$F92*I92</f>
        <v>0</v>
      </c>
      <c r="K92" s="431">
        <f>J92/1000000</f>
        <v>0</v>
      </c>
      <c r="L92" s="425">
        <v>3249</v>
      </c>
      <c r="M92" s="426">
        <v>3247</v>
      </c>
      <c r="N92" s="426">
        <f>L92-M92</f>
        <v>2</v>
      </c>
      <c r="O92" s="426">
        <f>$F92*N92</f>
        <v>4000</v>
      </c>
      <c r="P92" s="431">
        <f>O92/1000000</f>
        <v>0.004</v>
      </c>
      <c r="Q92" s="728" t="s">
        <v>461</v>
      </c>
    </row>
    <row r="93" spans="1:17" s="692" customFormat="1" ht="15.75" customHeight="1">
      <c r="A93" s="320"/>
      <c r="B93" s="382"/>
      <c r="C93" s="416">
        <v>5269784</v>
      </c>
      <c r="D93" s="440" t="s">
        <v>12</v>
      </c>
      <c r="E93" s="406" t="s">
        <v>354</v>
      </c>
      <c r="F93" s="416">
        <v>2000</v>
      </c>
      <c r="G93" s="425">
        <v>5658</v>
      </c>
      <c r="H93" s="426">
        <v>5658</v>
      </c>
      <c r="I93" s="426">
        <f>G93-H93</f>
        <v>0</v>
      </c>
      <c r="J93" s="426">
        <f>$F93*I93</f>
        <v>0</v>
      </c>
      <c r="K93" s="431">
        <f>J93/1000000</f>
        <v>0</v>
      </c>
      <c r="L93" s="425">
        <v>155</v>
      </c>
      <c r="M93" s="426">
        <v>82</v>
      </c>
      <c r="N93" s="426">
        <f>L93-M93</f>
        <v>73</v>
      </c>
      <c r="O93" s="426">
        <f>$F93*N93</f>
        <v>146000</v>
      </c>
      <c r="P93" s="431">
        <f>O93/1000000</f>
        <v>0.146</v>
      </c>
      <c r="Q93" s="728" t="s">
        <v>461</v>
      </c>
    </row>
    <row r="94" spans="1:17" s="692" customFormat="1" ht="17.25" customHeight="1">
      <c r="A94" s="320"/>
      <c r="B94" s="382"/>
      <c r="C94" s="416">
        <v>5269784</v>
      </c>
      <c r="D94" s="440" t="s">
        <v>12</v>
      </c>
      <c r="E94" s="406" t="s">
        <v>354</v>
      </c>
      <c r="F94" s="416">
        <v>1000</v>
      </c>
      <c r="G94" s="425">
        <v>5658</v>
      </c>
      <c r="H94" s="426">
        <v>5657</v>
      </c>
      <c r="I94" s="426">
        <f>G94-H94</f>
        <v>1</v>
      </c>
      <c r="J94" s="426">
        <f>$F94*I94</f>
        <v>1000</v>
      </c>
      <c r="K94" s="431">
        <f>J94/1000000</f>
        <v>0.001</v>
      </c>
      <c r="L94" s="425">
        <v>82</v>
      </c>
      <c r="M94" s="426">
        <v>0</v>
      </c>
      <c r="N94" s="426">
        <f>L94-M94</f>
        <v>82</v>
      </c>
      <c r="O94" s="426">
        <f>$F94*N94</f>
        <v>82000</v>
      </c>
      <c r="P94" s="431">
        <f>O94/1000000</f>
        <v>0.082</v>
      </c>
      <c r="Q94" s="728" t="s">
        <v>462</v>
      </c>
    </row>
    <row r="95" spans="1:17" s="692" customFormat="1" ht="17.25" customHeight="1">
      <c r="A95" s="320">
        <v>61</v>
      </c>
      <c r="B95" s="382" t="s">
        <v>440</v>
      </c>
      <c r="C95" s="416">
        <v>5269791</v>
      </c>
      <c r="D95" s="440" t="s">
        <v>12</v>
      </c>
      <c r="E95" s="406" t="s">
        <v>354</v>
      </c>
      <c r="F95" s="416">
        <v>300</v>
      </c>
      <c r="G95" s="425">
        <v>266</v>
      </c>
      <c r="H95" s="426">
        <v>266</v>
      </c>
      <c r="I95" s="426">
        <f>G95-H95</f>
        <v>0</v>
      </c>
      <c r="J95" s="426">
        <f t="shared" si="8"/>
        <v>0</v>
      </c>
      <c r="K95" s="431">
        <f t="shared" si="9"/>
        <v>0</v>
      </c>
      <c r="L95" s="425">
        <v>1077</v>
      </c>
      <c r="M95" s="426">
        <v>569</v>
      </c>
      <c r="N95" s="426">
        <f t="shared" si="10"/>
        <v>508</v>
      </c>
      <c r="O95" s="426">
        <f t="shared" si="11"/>
        <v>152400</v>
      </c>
      <c r="P95" s="431">
        <f t="shared" si="12"/>
        <v>0.1524</v>
      </c>
      <c r="Q95" s="701" t="s">
        <v>457</v>
      </c>
    </row>
    <row r="96" spans="1:17" s="692" customFormat="1" ht="14.25" customHeight="1">
      <c r="A96" s="320"/>
      <c r="B96" s="382"/>
      <c r="C96" s="416">
        <v>5269791</v>
      </c>
      <c r="D96" s="440" t="s">
        <v>12</v>
      </c>
      <c r="E96" s="406" t="s">
        <v>354</v>
      </c>
      <c r="F96" s="416">
        <v>150</v>
      </c>
      <c r="G96" s="425">
        <v>266</v>
      </c>
      <c r="H96" s="426">
        <v>0</v>
      </c>
      <c r="I96" s="426">
        <f>G96-H96</f>
        <v>266</v>
      </c>
      <c r="J96" s="426">
        <f>$F96*I96</f>
        <v>39900</v>
      </c>
      <c r="K96" s="431">
        <f>J96/1000000</f>
        <v>0.0399</v>
      </c>
      <c r="L96" s="425">
        <v>569</v>
      </c>
      <c r="M96" s="426">
        <v>0</v>
      </c>
      <c r="N96" s="426">
        <f>L96-M96</f>
        <v>569</v>
      </c>
      <c r="O96" s="426">
        <f>$F96*N96</f>
        <v>85350</v>
      </c>
      <c r="P96" s="431">
        <f>O96/1000000</f>
        <v>0.08535</v>
      </c>
      <c r="Q96" s="701" t="s">
        <v>458</v>
      </c>
    </row>
    <row r="97" spans="1:17" s="692" customFormat="1" ht="18" customHeight="1">
      <c r="A97" s="320">
        <v>62</v>
      </c>
      <c r="B97" s="382" t="s">
        <v>441</v>
      </c>
      <c r="C97" s="416">
        <v>5269777</v>
      </c>
      <c r="D97" s="440" t="s">
        <v>12</v>
      </c>
      <c r="E97" s="406" t="s">
        <v>354</v>
      </c>
      <c r="F97" s="416">
        <v>2000</v>
      </c>
      <c r="G97" s="425">
        <v>2793</v>
      </c>
      <c r="H97" s="426">
        <v>2790</v>
      </c>
      <c r="I97" s="426">
        <f>G97-H97</f>
        <v>3</v>
      </c>
      <c r="J97" s="426">
        <f t="shared" si="8"/>
        <v>6000</v>
      </c>
      <c r="K97" s="431">
        <f t="shared" si="9"/>
        <v>0.006</v>
      </c>
      <c r="L97" s="425">
        <v>91</v>
      </c>
      <c r="M97" s="426">
        <v>39</v>
      </c>
      <c r="N97" s="426">
        <f t="shared" si="10"/>
        <v>52</v>
      </c>
      <c r="O97" s="426">
        <f t="shared" si="11"/>
        <v>104000</v>
      </c>
      <c r="P97" s="431">
        <f t="shared" si="12"/>
        <v>0.104</v>
      </c>
      <c r="Q97" s="728" t="s">
        <v>457</v>
      </c>
    </row>
    <row r="98" spans="1:17" s="692" customFormat="1" ht="14.25" customHeight="1">
      <c r="A98" s="348"/>
      <c r="B98" s="382"/>
      <c r="C98" s="416">
        <v>5269777</v>
      </c>
      <c r="D98" s="440" t="s">
        <v>12</v>
      </c>
      <c r="E98" s="406" t="s">
        <v>354</v>
      </c>
      <c r="F98" s="416">
        <v>2000</v>
      </c>
      <c r="G98" s="425">
        <v>2790</v>
      </c>
      <c r="H98" s="426">
        <v>2736</v>
      </c>
      <c r="I98" s="426">
        <f>G98-H98</f>
        <v>54</v>
      </c>
      <c r="J98" s="426">
        <f>$F98*I98</f>
        <v>108000</v>
      </c>
      <c r="K98" s="431">
        <f>J98/1000000</f>
        <v>0.108</v>
      </c>
      <c r="L98" s="425"/>
      <c r="M98" s="426"/>
      <c r="N98" s="426"/>
      <c r="O98" s="426"/>
      <c r="P98" s="431"/>
      <c r="Q98" s="728"/>
    </row>
    <row r="99" spans="1:17" s="692" customFormat="1" ht="14.25" customHeight="1">
      <c r="A99" s="348"/>
      <c r="B99" s="382"/>
      <c r="C99" s="416">
        <v>5269777</v>
      </c>
      <c r="D99" s="440" t="s">
        <v>12</v>
      </c>
      <c r="E99" s="406" t="s">
        <v>354</v>
      </c>
      <c r="F99" s="416">
        <v>1000</v>
      </c>
      <c r="G99" s="425">
        <v>24</v>
      </c>
      <c r="H99" s="426">
        <v>0</v>
      </c>
      <c r="I99" s="426">
        <f>G99-H99</f>
        <v>24</v>
      </c>
      <c r="J99" s="426">
        <f t="shared" si="8"/>
        <v>24000</v>
      </c>
      <c r="K99" s="431">
        <f t="shared" si="9"/>
        <v>0.024</v>
      </c>
      <c r="L99" s="425">
        <v>39</v>
      </c>
      <c r="M99" s="426">
        <v>0</v>
      </c>
      <c r="N99" s="426">
        <f>L99-M99</f>
        <v>39</v>
      </c>
      <c r="O99" s="426">
        <f t="shared" si="11"/>
        <v>39000</v>
      </c>
      <c r="P99" s="431">
        <f t="shared" si="12"/>
        <v>0.039</v>
      </c>
      <c r="Q99" s="728" t="s">
        <v>467</v>
      </c>
    </row>
    <row r="100" spans="1:17" s="692" customFormat="1" ht="13.5" customHeight="1">
      <c r="A100" s="416">
        <v>63</v>
      </c>
      <c r="B100" s="784" t="s">
        <v>442</v>
      </c>
      <c r="C100" s="416">
        <v>5269785</v>
      </c>
      <c r="D100" s="440" t="s">
        <v>12</v>
      </c>
      <c r="E100" s="406" t="s">
        <v>354</v>
      </c>
      <c r="F100" s="416">
        <v>1000</v>
      </c>
      <c r="G100" s="425">
        <v>0</v>
      </c>
      <c r="H100" s="426">
        <v>0</v>
      </c>
      <c r="I100" s="426">
        <f>G100-H100</f>
        <v>0</v>
      </c>
      <c r="J100" s="426">
        <f t="shared" si="8"/>
        <v>0</v>
      </c>
      <c r="K100" s="431">
        <f t="shared" si="9"/>
        <v>0</v>
      </c>
      <c r="L100" s="425">
        <v>0</v>
      </c>
      <c r="M100" s="426">
        <v>0</v>
      </c>
      <c r="N100" s="426">
        <f t="shared" si="10"/>
        <v>0</v>
      </c>
      <c r="O100" s="426">
        <f t="shared" si="11"/>
        <v>0</v>
      </c>
      <c r="P100" s="431">
        <f t="shared" si="12"/>
        <v>0</v>
      </c>
      <c r="Q100" s="701"/>
    </row>
    <row r="101" spans="1:17" s="783" customFormat="1" ht="18" customHeight="1" thickBot="1">
      <c r="A101" s="386">
        <v>64</v>
      </c>
      <c r="B101" s="779" t="s">
        <v>443</v>
      </c>
      <c r="C101" s="780">
        <v>5269780</v>
      </c>
      <c r="D101" s="781" t="s">
        <v>12</v>
      </c>
      <c r="E101" s="407" t="s">
        <v>354</v>
      </c>
      <c r="F101" s="782">
        <v>1000</v>
      </c>
      <c r="G101" s="699">
        <v>999996</v>
      </c>
      <c r="H101" s="700">
        <v>1000000</v>
      </c>
      <c r="I101" s="700">
        <f>G101-H101</f>
        <v>-4</v>
      </c>
      <c r="J101" s="700">
        <f t="shared" si="8"/>
        <v>-4000</v>
      </c>
      <c r="K101" s="785">
        <f t="shared" si="9"/>
        <v>-0.004</v>
      </c>
      <c r="L101" s="699">
        <v>9</v>
      </c>
      <c r="M101" s="700">
        <v>0</v>
      </c>
      <c r="N101" s="700">
        <f t="shared" si="10"/>
        <v>9</v>
      </c>
      <c r="O101" s="700">
        <f t="shared" si="11"/>
        <v>9000</v>
      </c>
      <c r="P101" s="785">
        <f t="shared" si="12"/>
        <v>0.009</v>
      </c>
      <c r="Q101" s="786" t="s">
        <v>457</v>
      </c>
    </row>
    <row r="102" spans="3:16" ht="1.5" customHeight="1" thickTop="1">
      <c r="C102" s="93"/>
      <c r="D102" s="93"/>
      <c r="E102" s="93"/>
      <c r="F102" s="393"/>
      <c r="L102" s="18"/>
      <c r="M102" s="18"/>
      <c r="N102" s="18"/>
      <c r="O102" s="18"/>
      <c r="P102" s="18"/>
    </row>
    <row r="103" spans="1:16" ht="20.25" customHeight="1">
      <c r="A103" s="225" t="s">
        <v>320</v>
      </c>
      <c r="C103" s="67"/>
      <c r="D103" s="93"/>
      <c r="E103" s="93"/>
      <c r="F103" s="393"/>
      <c r="K103" s="230">
        <f>SUM(K8:K101)</f>
        <v>-2.6481420340000006</v>
      </c>
      <c r="L103" s="94"/>
      <c r="M103" s="94"/>
      <c r="N103" s="94"/>
      <c r="O103" s="94"/>
      <c r="P103" s="230">
        <f>SUM(P8:P101)</f>
        <v>16.000349374000002</v>
      </c>
    </row>
    <row r="104" spans="3:16" ht="9.75" customHeight="1" hidden="1">
      <c r="C104" s="93"/>
      <c r="D104" s="93"/>
      <c r="E104" s="93"/>
      <c r="F104" s="393"/>
      <c r="L104" s="18"/>
      <c r="M104" s="18"/>
      <c r="N104" s="18"/>
      <c r="O104" s="18"/>
      <c r="P104" s="18"/>
    </row>
    <row r="105" spans="1:17" ht="24" thickBot="1">
      <c r="A105" s="503" t="s">
        <v>199</v>
      </c>
      <c r="C105" s="93"/>
      <c r="D105" s="93"/>
      <c r="E105" s="93"/>
      <c r="F105" s="393"/>
      <c r="G105" s="19"/>
      <c r="H105" s="19"/>
      <c r="I105" s="56" t="s">
        <v>405</v>
      </c>
      <c r="J105" s="19"/>
      <c r="K105" s="19"/>
      <c r="L105" s="21"/>
      <c r="M105" s="21"/>
      <c r="N105" s="56" t="s">
        <v>406</v>
      </c>
      <c r="O105" s="21"/>
      <c r="P105" s="21"/>
      <c r="Q105" s="512" t="str">
        <f>NDPL!$Q$1</f>
        <v>MAY-2015</v>
      </c>
    </row>
    <row r="106" spans="1:17" ht="39.75" thickBot="1" thickTop="1">
      <c r="A106" s="41" t="s">
        <v>8</v>
      </c>
      <c r="B106" s="38" t="s">
        <v>9</v>
      </c>
      <c r="C106" s="39" t="s">
        <v>1</v>
      </c>
      <c r="D106" s="39" t="s">
        <v>2</v>
      </c>
      <c r="E106" s="39" t="s">
        <v>3</v>
      </c>
      <c r="F106" s="394" t="s">
        <v>10</v>
      </c>
      <c r="G106" s="41" t="str">
        <f>NDPL!G5</f>
        <v>FINAL READING 01/06/2015</v>
      </c>
      <c r="H106" s="39" t="str">
        <f>NDPL!H5</f>
        <v>INTIAL READING 01/05/2015</v>
      </c>
      <c r="I106" s="39" t="s">
        <v>4</v>
      </c>
      <c r="J106" s="39" t="s">
        <v>5</v>
      </c>
      <c r="K106" s="39" t="s">
        <v>6</v>
      </c>
      <c r="L106" s="41" t="str">
        <f>NDPL!G5</f>
        <v>FINAL READING 01/06/2015</v>
      </c>
      <c r="M106" s="39" t="str">
        <f>NDPL!H5</f>
        <v>INTIAL READING 01/05/2015</v>
      </c>
      <c r="N106" s="39" t="s">
        <v>4</v>
      </c>
      <c r="O106" s="39" t="s">
        <v>5</v>
      </c>
      <c r="P106" s="39" t="s">
        <v>6</v>
      </c>
      <c r="Q106" s="40" t="s">
        <v>317</v>
      </c>
    </row>
    <row r="107" spans="3:16" ht="18" thickBot="1" thickTop="1">
      <c r="C107" s="93"/>
      <c r="D107" s="93"/>
      <c r="E107" s="93"/>
      <c r="F107" s="393"/>
      <c r="L107" s="18"/>
      <c r="M107" s="18"/>
      <c r="N107" s="18"/>
      <c r="O107" s="18"/>
      <c r="P107" s="18"/>
    </row>
    <row r="108" spans="1:17" ht="18" customHeight="1" thickTop="1">
      <c r="A108" s="449"/>
      <c r="B108" s="450" t="s">
        <v>183</v>
      </c>
      <c r="C108" s="403"/>
      <c r="D108" s="112"/>
      <c r="E108" s="112"/>
      <c r="F108" s="395"/>
      <c r="G108" s="63"/>
      <c r="H108" s="25"/>
      <c r="I108" s="25"/>
      <c r="J108" s="25"/>
      <c r="K108" s="35"/>
      <c r="L108" s="102"/>
      <c r="M108" s="26"/>
      <c r="N108" s="26"/>
      <c r="O108" s="26"/>
      <c r="P108" s="27"/>
      <c r="Q108" s="178"/>
    </row>
    <row r="109" spans="1:17" ht="18">
      <c r="A109" s="402">
        <v>1</v>
      </c>
      <c r="B109" s="451" t="s">
        <v>184</v>
      </c>
      <c r="C109" s="416">
        <v>4865143</v>
      </c>
      <c r="D109" s="150" t="s">
        <v>12</v>
      </c>
      <c r="E109" s="115" t="s">
        <v>354</v>
      </c>
      <c r="F109" s="396">
        <v>-100</v>
      </c>
      <c r="G109" s="422">
        <v>71571</v>
      </c>
      <c r="H109" s="423">
        <v>69179</v>
      </c>
      <c r="I109" s="372">
        <f>G109-H109</f>
        <v>2392</v>
      </c>
      <c r="J109" s="372">
        <f>$F109*I109</f>
        <v>-239200</v>
      </c>
      <c r="K109" s="372">
        <f aca="true" t="shared" si="13" ref="K109:K157">J109/1000000</f>
        <v>-0.2392</v>
      </c>
      <c r="L109" s="422">
        <v>909691</v>
      </c>
      <c r="M109" s="423">
        <v>909272</v>
      </c>
      <c r="N109" s="372">
        <f>L109-M109</f>
        <v>419</v>
      </c>
      <c r="O109" s="372">
        <f>$F109*N109</f>
        <v>-41900</v>
      </c>
      <c r="P109" s="372">
        <f aca="true" t="shared" si="14" ref="P109:P157">O109/1000000</f>
        <v>-0.0419</v>
      </c>
      <c r="Q109" s="551"/>
    </row>
    <row r="110" spans="1:17" ht="18" customHeight="1">
      <c r="A110" s="402"/>
      <c r="B110" s="452" t="s">
        <v>43</v>
      </c>
      <c r="C110" s="416"/>
      <c r="D110" s="150"/>
      <c r="E110" s="150"/>
      <c r="F110" s="396"/>
      <c r="G110" s="586"/>
      <c r="H110" s="585"/>
      <c r="I110" s="372"/>
      <c r="J110" s="372"/>
      <c r="K110" s="372"/>
      <c r="L110" s="326"/>
      <c r="M110" s="372"/>
      <c r="N110" s="372"/>
      <c r="O110" s="372"/>
      <c r="P110" s="372"/>
      <c r="Q110" s="389"/>
    </row>
    <row r="111" spans="1:17" ht="18" customHeight="1">
      <c r="A111" s="402"/>
      <c r="B111" s="452" t="s">
        <v>121</v>
      </c>
      <c r="C111" s="416"/>
      <c r="D111" s="150"/>
      <c r="E111" s="150"/>
      <c r="F111" s="396"/>
      <c r="G111" s="586"/>
      <c r="H111" s="585"/>
      <c r="I111" s="372"/>
      <c r="J111" s="372"/>
      <c r="K111" s="372"/>
      <c r="L111" s="326"/>
      <c r="M111" s="372"/>
      <c r="N111" s="372"/>
      <c r="O111" s="372"/>
      <c r="P111" s="372"/>
      <c r="Q111" s="389"/>
    </row>
    <row r="112" spans="1:17" s="692" customFormat="1" ht="18" customHeight="1">
      <c r="A112" s="402">
        <v>2</v>
      </c>
      <c r="B112" s="451" t="s">
        <v>122</v>
      </c>
      <c r="C112" s="416">
        <v>4865156</v>
      </c>
      <c r="D112" s="150" t="s">
        <v>12</v>
      </c>
      <c r="E112" s="115" t="s">
        <v>354</v>
      </c>
      <c r="F112" s="396">
        <v>-100</v>
      </c>
      <c r="G112" s="425">
        <v>98515</v>
      </c>
      <c r="H112" s="426">
        <v>98553</v>
      </c>
      <c r="I112" s="348">
        <f>G112-H112</f>
        <v>-38</v>
      </c>
      <c r="J112" s="348">
        <f aca="true" t="shared" si="15" ref="J112:J157">$F112*I112</f>
        <v>3800</v>
      </c>
      <c r="K112" s="348">
        <f t="shared" si="13"/>
        <v>0.0038</v>
      </c>
      <c r="L112" s="425">
        <v>1677</v>
      </c>
      <c r="M112" s="426">
        <v>1605</v>
      </c>
      <c r="N112" s="348">
        <f>L112-M112</f>
        <v>72</v>
      </c>
      <c r="O112" s="348">
        <f aca="true" t="shared" si="16" ref="O112:O157">$F112*N112</f>
        <v>-7200</v>
      </c>
      <c r="P112" s="348">
        <f t="shared" si="14"/>
        <v>-0.0072</v>
      </c>
      <c r="Q112" s="730" t="s">
        <v>460</v>
      </c>
    </row>
    <row r="113" spans="1:17" ht="18" customHeight="1">
      <c r="A113" s="402">
        <v>3</v>
      </c>
      <c r="B113" s="400" t="s">
        <v>123</v>
      </c>
      <c r="C113" s="416">
        <v>4865135</v>
      </c>
      <c r="D113" s="103" t="s">
        <v>12</v>
      </c>
      <c r="E113" s="115" t="s">
        <v>354</v>
      </c>
      <c r="F113" s="396">
        <v>-100</v>
      </c>
      <c r="G113" s="422">
        <v>148997</v>
      </c>
      <c r="H113" s="423">
        <v>148875</v>
      </c>
      <c r="I113" s="372">
        <f>G113-H113</f>
        <v>122</v>
      </c>
      <c r="J113" s="372">
        <f t="shared" si="15"/>
        <v>-12200</v>
      </c>
      <c r="K113" s="372">
        <f t="shared" si="13"/>
        <v>-0.0122</v>
      </c>
      <c r="L113" s="422">
        <v>6041</v>
      </c>
      <c r="M113" s="423">
        <v>4469</v>
      </c>
      <c r="N113" s="372">
        <f>L113-M113</f>
        <v>1572</v>
      </c>
      <c r="O113" s="372">
        <f t="shared" si="16"/>
        <v>-157200</v>
      </c>
      <c r="P113" s="372">
        <f t="shared" si="14"/>
        <v>-0.1572</v>
      </c>
      <c r="Q113" s="389"/>
    </row>
    <row r="114" spans="1:17" ht="18" customHeight="1">
      <c r="A114" s="402">
        <v>4</v>
      </c>
      <c r="B114" s="451" t="s">
        <v>185</v>
      </c>
      <c r="C114" s="416">
        <v>4864804</v>
      </c>
      <c r="D114" s="150" t="s">
        <v>12</v>
      </c>
      <c r="E114" s="115" t="s">
        <v>354</v>
      </c>
      <c r="F114" s="396">
        <v>-100</v>
      </c>
      <c r="G114" s="422">
        <v>995207</v>
      </c>
      <c r="H114" s="423">
        <v>995207</v>
      </c>
      <c r="I114" s="372">
        <f>G114-H114</f>
        <v>0</v>
      </c>
      <c r="J114" s="372">
        <f t="shared" si="15"/>
        <v>0</v>
      </c>
      <c r="K114" s="372">
        <f t="shared" si="13"/>
        <v>0</v>
      </c>
      <c r="L114" s="422">
        <v>999945</v>
      </c>
      <c r="M114" s="423">
        <v>999945</v>
      </c>
      <c r="N114" s="372">
        <f>L114-M114</f>
        <v>0</v>
      </c>
      <c r="O114" s="372">
        <f t="shared" si="16"/>
        <v>0</v>
      </c>
      <c r="P114" s="372">
        <f t="shared" si="14"/>
        <v>0</v>
      </c>
      <c r="Q114" s="389"/>
    </row>
    <row r="115" spans="1:17" ht="18" customHeight="1">
      <c r="A115" s="402">
        <v>5</v>
      </c>
      <c r="B115" s="451" t="s">
        <v>186</v>
      </c>
      <c r="C115" s="416">
        <v>4865163</v>
      </c>
      <c r="D115" s="150" t="s">
        <v>12</v>
      </c>
      <c r="E115" s="115" t="s">
        <v>354</v>
      </c>
      <c r="F115" s="396">
        <v>-100</v>
      </c>
      <c r="G115" s="422">
        <v>996187</v>
      </c>
      <c r="H115" s="423">
        <v>996191</v>
      </c>
      <c r="I115" s="372">
        <f>G115-H115</f>
        <v>-4</v>
      </c>
      <c r="J115" s="372">
        <f t="shared" si="15"/>
        <v>400</v>
      </c>
      <c r="K115" s="372">
        <f t="shared" si="13"/>
        <v>0.0004</v>
      </c>
      <c r="L115" s="422">
        <v>999876</v>
      </c>
      <c r="M115" s="423">
        <v>999910</v>
      </c>
      <c r="N115" s="372">
        <f>L115-M115</f>
        <v>-34</v>
      </c>
      <c r="O115" s="372">
        <f t="shared" si="16"/>
        <v>3400</v>
      </c>
      <c r="P115" s="372">
        <f t="shared" si="14"/>
        <v>0.0034</v>
      </c>
      <c r="Q115" s="389"/>
    </row>
    <row r="116" spans="1:17" ht="18" customHeight="1">
      <c r="A116" s="402"/>
      <c r="B116" s="453" t="s">
        <v>187</v>
      </c>
      <c r="C116" s="416"/>
      <c r="D116" s="103"/>
      <c r="E116" s="103"/>
      <c r="F116" s="396"/>
      <c r="G116" s="586"/>
      <c r="H116" s="585"/>
      <c r="I116" s="372"/>
      <c r="J116" s="372"/>
      <c r="K116" s="372"/>
      <c r="L116" s="326"/>
      <c r="M116" s="372"/>
      <c r="N116" s="372"/>
      <c r="O116" s="372"/>
      <c r="P116" s="372"/>
      <c r="Q116" s="389"/>
    </row>
    <row r="117" spans="1:17" ht="18" customHeight="1">
      <c r="A117" s="402"/>
      <c r="B117" s="453" t="s">
        <v>112</v>
      </c>
      <c r="C117" s="416"/>
      <c r="D117" s="103"/>
      <c r="E117" s="103"/>
      <c r="F117" s="396"/>
      <c r="G117" s="586"/>
      <c r="H117" s="585"/>
      <c r="I117" s="372"/>
      <c r="J117" s="372"/>
      <c r="K117" s="372"/>
      <c r="L117" s="326"/>
      <c r="M117" s="372"/>
      <c r="N117" s="372"/>
      <c r="O117" s="372"/>
      <c r="P117" s="372"/>
      <c r="Q117" s="389"/>
    </row>
    <row r="118" spans="1:17" s="90" customFormat="1" ht="18">
      <c r="A118" s="654">
        <v>6</v>
      </c>
      <c r="B118" s="655" t="s">
        <v>408</v>
      </c>
      <c r="C118" s="656">
        <v>4864845</v>
      </c>
      <c r="D118" s="192" t="s">
        <v>12</v>
      </c>
      <c r="E118" s="193" t="s">
        <v>354</v>
      </c>
      <c r="F118" s="657">
        <v>-1000</v>
      </c>
      <c r="G118" s="668">
        <v>4262</v>
      </c>
      <c r="H118" s="669">
        <v>4154</v>
      </c>
      <c r="I118" s="689">
        <f>G118-H118</f>
        <v>108</v>
      </c>
      <c r="J118" s="689">
        <f t="shared" si="15"/>
        <v>-108000</v>
      </c>
      <c r="K118" s="689">
        <f t="shared" si="13"/>
        <v>-0.108</v>
      </c>
      <c r="L118" s="668">
        <v>73768</v>
      </c>
      <c r="M118" s="669">
        <v>73763</v>
      </c>
      <c r="N118" s="689">
        <f>L118-M118</f>
        <v>5</v>
      </c>
      <c r="O118" s="689">
        <f t="shared" si="16"/>
        <v>-5000</v>
      </c>
      <c r="P118" s="689">
        <f t="shared" si="14"/>
        <v>-0.005</v>
      </c>
      <c r="Q118" s="690"/>
    </row>
    <row r="119" spans="1:17" ht="18">
      <c r="A119" s="402">
        <v>7</v>
      </c>
      <c r="B119" s="451" t="s">
        <v>188</v>
      </c>
      <c r="C119" s="416">
        <v>4864862</v>
      </c>
      <c r="D119" s="150" t="s">
        <v>12</v>
      </c>
      <c r="E119" s="115" t="s">
        <v>354</v>
      </c>
      <c r="F119" s="396">
        <v>-1000</v>
      </c>
      <c r="G119" s="425">
        <v>15079</v>
      </c>
      <c r="H119" s="426">
        <v>14977</v>
      </c>
      <c r="I119" s="348">
        <f>G119-H119</f>
        <v>102</v>
      </c>
      <c r="J119" s="348">
        <f t="shared" si="15"/>
        <v>-102000</v>
      </c>
      <c r="K119" s="348">
        <f t="shared" si="13"/>
        <v>-0.102</v>
      </c>
      <c r="L119" s="425">
        <v>234</v>
      </c>
      <c r="M119" s="426">
        <v>171</v>
      </c>
      <c r="N119" s="348">
        <f>L119-M119</f>
        <v>63</v>
      </c>
      <c r="O119" s="348">
        <f t="shared" si="16"/>
        <v>-63000</v>
      </c>
      <c r="P119" s="348">
        <f t="shared" si="14"/>
        <v>-0.063</v>
      </c>
      <c r="Q119" s="696"/>
    </row>
    <row r="120" spans="1:17" ht="18" customHeight="1">
      <c r="A120" s="402">
        <v>8</v>
      </c>
      <c r="B120" s="451" t="s">
        <v>189</v>
      </c>
      <c r="C120" s="416">
        <v>4865142</v>
      </c>
      <c r="D120" s="150" t="s">
        <v>12</v>
      </c>
      <c r="E120" s="115" t="s">
        <v>354</v>
      </c>
      <c r="F120" s="396">
        <v>-500</v>
      </c>
      <c r="G120" s="422">
        <v>905647</v>
      </c>
      <c r="H120" s="423">
        <v>905636</v>
      </c>
      <c r="I120" s="372">
        <f>G120-H120</f>
        <v>11</v>
      </c>
      <c r="J120" s="372">
        <f t="shared" si="15"/>
        <v>-5500</v>
      </c>
      <c r="K120" s="372">
        <f t="shared" si="13"/>
        <v>-0.0055</v>
      </c>
      <c r="L120" s="422">
        <v>54750</v>
      </c>
      <c r="M120" s="423">
        <v>54662</v>
      </c>
      <c r="N120" s="372">
        <f>L120-M120</f>
        <v>88</v>
      </c>
      <c r="O120" s="372">
        <f t="shared" si="16"/>
        <v>-44000</v>
      </c>
      <c r="P120" s="372">
        <f t="shared" si="14"/>
        <v>-0.044</v>
      </c>
      <c r="Q120" s="389"/>
    </row>
    <row r="121" spans="1:17" s="692" customFormat="1" ht="18" customHeight="1">
      <c r="A121" s="402">
        <v>9</v>
      </c>
      <c r="B121" s="451" t="s">
        <v>417</v>
      </c>
      <c r="C121" s="416">
        <v>5128435</v>
      </c>
      <c r="D121" s="150" t="s">
        <v>12</v>
      </c>
      <c r="E121" s="115" t="s">
        <v>354</v>
      </c>
      <c r="F121" s="396">
        <v>-400</v>
      </c>
      <c r="G121" s="425">
        <v>1961</v>
      </c>
      <c r="H121" s="426">
        <v>2201</v>
      </c>
      <c r="I121" s="348">
        <f>G121-H121</f>
        <v>-240</v>
      </c>
      <c r="J121" s="348">
        <f>$F121*I121</f>
        <v>96000</v>
      </c>
      <c r="K121" s="348">
        <f>J121/1000000</f>
        <v>0.096</v>
      </c>
      <c r="L121" s="425">
        <v>3055</v>
      </c>
      <c r="M121" s="426">
        <v>3079</v>
      </c>
      <c r="N121" s="348">
        <f>L121-M121</f>
        <v>-24</v>
      </c>
      <c r="O121" s="348">
        <f>$F121*N121</f>
        <v>9600</v>
      </c>
      <c r="P121" s="348">
        <f>O121/1000000</f>
        <v>0.0096</v>
      </c>
      <c r="Q121" s="695"/>
    </row>
    <row r="122" spans="1:17" ht="18" customHeight="1">
      <c r="A122" s="402"/>
      <c r="B122" s="452" t="s">
        <v>112</v>
      </c>
      <c r="C122" s="416"/>
      <c r="D122" s="150"/>
      <c r="E122" s="150"/>
      <c r="F122" s="396"/>
      <c r="G122" s="586"/>
      <c r="H122" s="585"/>
      <c r="I122" s="372"/>
      <c r="J122" s="372"/>
      <c r="K122" s="372"/>
      <c r="L122" s="326"/>
      <c r="M122" s="372"/>
      <c r="N122" s="372"/>
      <c r="O122" s="372"/>
      <c r="P122" s="372"/>
      <c r="Q122" s="389"/>
    </row>
    <row r="123" spans="1:17" ht="18" customHeight="1">
      <c r="A123" s="402">
        <v>10</v>
      </c>
      <c r="B123" s="451" t="s">
        <v>190</v>
      </c>
      <c r="C123" s="416">
        <v>4865093</v>
      </c>
      <c r="D123" s="150" t="s">
        <v>12</v>
      </c>
      <c r="E123" s="115" t="s">
        <v>354</v>
      </c>
      <c r="F123" s="396">
        <v>-100</v>
      </c>
      <c r="G123" s="422">
        <v>75529</v>
      </c>
      <c r="H123" s="423">
        <v>75487</v>
      </c>
      <c r="I123" s="372">
        <f>G123-H123</f>
        <v>42</v>
      </c>
      <c r="J123" s="372">
        <f t="shared" si="15"/>
        <v>-4200</v>
      </c>
      <c r="K123" s="372">
        <f t="shared" si="13"/>
        <v>-0.0042</v>
      </c>
      <c r="L123" s="422">
        <v>66975</v>
      </c>
      <c r="M123" s="423">
        <v>65944</v>
      </c>
      <c r="N123" s="372">
        <f>L123-M123</f>
        <v>1031</v>
      </c>
      <c r="O123" s="372">
        <f t="shared" si="16"/>
        <v>-103100</v>
      </c>
      <c r="P123" s="372">
        <f t="shared" si="14"/>
        <v>-0.1031</v>
      </c>
      <c r="Q123" s="389"/>
    </row>
    <row r="124" spans="1:17" ht="18" customHeight="1">
      <c r="A124" s="402">
        <v>11</v>
      </c>
      <c r="B124" s="451" t="s">
        <v>191</v>
      </c>
      <c r="C124" s="416">
        <v>4865094</v>
      </c>
      <c r="D124" s="150" t="s">
        <v>12</v>
      </c>
      <c r="E124" s="115" t="s">
        <v>354</v>
      </c>
      <c r="F124" s="396">
        <v>-100</v>
      </c>
      <c r="G124" s="422">
        <v>79222</v>
      </c>
      <c r="H124" s="423">
        <v>78735</v>
      </c>
      <c r="I124" s="372">
        <f>G124-H124</f>
        <v>487</v>
      </c>
      <c r="J124" s="372">
        <f t="shared" si="15"/>
        <v>-48700</v>
      </c>
      <c r="K124" s="372">
        <f t="shared" si="13"/>
        <v>-0.0487</v>
      </c>
      <c r="L124" s="422">
        <v>64936</v>
      </c>
      <c r="M124" s="423">
        <v>64030</v>
      </c>
      <c r="N124" s="372">
        <f>L124-M124</f>
        <v>906</v>
      </c>
      <c r="O124" s="372">
        <f t="shared" si="16"/>
        <v>-90600</v>
      </c>
      <c r="P124" s="372">
        <f t="shared" si="14"/>
        <v>-0.0906</v>
      </c>
      <c r="Q124" s="389"/>
    </row>
    <row r="125" spans="1:17" s="692" customFormat="1" ht="18">
      <c r="A125" s="654">
        <v>12</v>
      </c>
      <c r="B125" s="655" t="s">
        <v>192</v>
      </c>
      <c r="C125" s="656">
        <v>5269199</v>
      </c>
      <c r="D125" s="192" t="s">
        <v>12</v>
      </c>
      <c r="E125" s="193" t="s">
        <v>354</v>
      </c>
      <c r="F125" s="657">
        <v>-200</v>
      </c>
      <c r="G125" s="668">
        <v>8261</v>
      </c>
      <c r="H125" s="669">
        <v>8137</v>
      </c>
      <c r="I125" s="689">
        <f>G125-H125</f>
        <v>124</v>
      </c>
      <c r="J125" s="689">
        <f>$F125*I125</f>
        <v>-24800</v>
      </c>
      <c r="K125" s="689">
        <f>J125/1000000</f>
        <v>-0.0248</v>
      </c>
      <c r="L125" s="668">
        <v>2994</v>
      </c>
      <c r="M125" s="669">
        <v>932</v>
      </c>
      <c r="N125" s="689">
        <f>L125-M125</f>
        <v>2062</v>
      </c>
      <c r="O125" s="689">
        <f>$F125*N125</f>
        <v>-412400</v>
      </c>
      <c r="P125" s="689">
        <f>O125/1000000</f>
        <v>-0.4124</v>
      </c>
      <c r="Q125" s="759"/>
    </row>
    <row r="126" spans="1:17" ht="18" customHeight="1">
      <c r="A126" s="402"/>
      <c r="B126" s="453" t="s">
        <v>187</v>
      </c>
      <c r="C126" s="416"/>
      <c r="D126" s="103"/>
      <c r="E126" s="103"/>
      <c r="F126" s="390"/>
      <c r="G126" s="586"/>
      <c r="H126" s="585"/>
      <c r="I126" s="372"/>
      <c r="J126" s="372"/>
      <c r="K126" s="372"/>
      <c r="L126" s="326"/>
      <c r="M126" s="372"/>
      <c r="N126" s="372"/>
      <c r="O126" s="372"/>
      <c r="P126" s="372"/>
      <c r="Q126" s="389"/>
    </row>
    <row r="127" spans="1:17" ht="18" customHeight="1">
      <c r="A127" s="402"/>
      <c r="B127" s="452" t="s">
        <v>193</v>
      </c>
      <c r="C127" s="416"/>
      <c r="D127" s="150"/>
      <c r="E127" s="150"/>
      <c r="F127" s="390"/>
      <c r="G127" s="586"/>
      <c r="H127" s="585"/>
      <c r="I127" s="372"/>
      <c r="J127" s="372"/>
      <c r="K127" s="372"/>
      <c r="L127" s="326"/>
      <c r="M127" s="372"/>
      <c r="N127" s="372"/>
      <c r="O127" s="372"/>
      <c r="P127" s="372"/>
      <c r="Q127" s="389"/>
    </row>
    <row r="128" spans="1:17" ht="18" customHeight="1">
      <c r="A128" s="402">
        <v>13</v>
      </c>
      <c r="B128" s="451" t="s">
        <v>407</v>
      </c>
      <c r="C128" s="416">
        <v>4864892</v>
      </c>
      <c r="D128" s="150" t="s">
        <v>12</v>
      </c>
      <c r="E128" s="115" t="s">
        <v>354</v>
      </c>
      <c r="F128" s="396">
        <v>500</v>
      </c>
      <c r="G128" s="425">
        <v>999654</v>
      </c>
      <c r="H128" s="426">
        <v>999654</v>
      </c>
      <c r="I128" s="348">
        <f>G128-H128</f>
        <v>0</v>
      </c>
      <c r="J128" s="348">
        <f t="shared" si="15"/>
        <v>0</v>
      </c>
      <c r="K128" s="348">
        <f t="shared" si="13"/>
        <v>0</v>
      </c>
      <c r="L128" s="425">
        <v>17094</v>
      </c>
      <c r="M128" s="426">
        <v>17094</v>
      </c>
      <c r="N128" s="348">
        <f>L128-M128</f>
        <v>0</v>
      </c>
      <c r="O128" s="348">
        <f t="shared" si="16"/>
        <v>0</v>
      </c>
      <c r="P128" s="348">
        <f t="shared" si="14"/>
        <v>0</v>
      </c>
      <c r="Q128" s="661"/>
    </row>
    <row r="129" spans="1:17" s="692" customFormat="1" ht="18" customHeight="1">
      <c r="A129" s="402">
        <v>14</v>
      </c>
      <c r="B129" s="451" t="s">
        <v>410</v>
      </c>
      <c r="C129" s="416">
        <v>4864826</v>
      </c>
      <c r="D129" s="150" t="s">
        <v>12</v>
      </c>
      <c r="E129" s="115" t="s">
        <v>354</v>
      </c>
      <c r="F129" s="396">
        <v>83.33</v>
      </c>
      <c r="G129" s="425">
        <v>2719</v>
      </c>
      <c r="H129" s="426">
        <v>2719</v>
      </c>
      <c r="I129" s="348">
        <f>G129-H129</f>
        <v>0</v>
      </c>
      <c r="J129" s="348">
        <f t="shared" si="15"/>
        <v>0</v>
      </c>
      <c r="K129" s="348">
        <f t="shared" si="13"/>
        <v>0</v>
      </c>
      <c r="L129" s="425">
        <v>978921</v>
      </c>
      <c r="M129" s="426">
        <v>978921</v>
      </c>
      <c r="N129" s="348">
        <f>L129-M129</f>
        <v>0</v>
      </c>
      <c r="O129" s="348">
        <f t="shared" si="16"/>
        <v>0</v>
      </c>
      <c r="P129" s="348">
        <f t="shared" si="14"/>
        <v>0</v>
      </c>
      <c r="Q129" s="711"/>
    </row>
    <row r="130" spans="1:17" s="692" customFormat="1" ht="18" customHeight="1">
      <c r="A130" s="402"/>
      <c r="B130" s="451"/>
      <c r="C130" s="416">
        <v>4865048</v>
      </c>
      <c r="D130" s="150" t="s">
        <v>12</v>
      </c>
      <c r="E130" s="115" t="s">
        <v>354</v>
      </c>
      <c r="F130" s="396">
        <v>250</v>
      </c>
      <c r="G130" s="425">
        <v>0</v>
      </c>
      <c r="H130" s="426">
        <v>0</v>
      </c>
      <c r="I130" s="348">
        <f>G130-H130</f>
        <v>0</v>
      </c>
      <c r="J130" s="348">
        <f>$F130*I130</f>
        <v>0</v>
      </c>
      <c r="K130" s="348">
        <f>J130/1000000</f>
        <v>0</v>
      </c>
      <c r="L130" s="425">
        <v>0</v>
      </c>
      <c r="M130" s="426">
        <v>0</v>
      </c>
      <c r="N130" s="348">
        <f>L130-M130</f>
        <v>0</v>
      </c>
      <c r="O130" s="348">
        <f>$F130*N130</f>
        <v>0</v>
      </c>
      <c r="P130" s="348">
        <f>O130/1000000</f>
        <v>0</v>
      </c>
      <c r="Q130" s="711" t="s">
        <v>428</v>
      </c>
    </row>
    <row r="131" spans="1:17" ht="18" customHeight="1">
      <c r="A131" s="402">
        <v>15</v>
      </c>
      <c r="B131" s="451" t="s">
        <v>121</v>
      </c>
      <c r="C131" s="416">
        <v>4864791</v>
      </c>
      <c r="D131" s="150" t="s">
        <v>12</v>
      </c>
      <c r="E131" s="115" t="s">
        <v>354</v>
      </c>
      <c r="F131" s="396">
        <v>166.66666666666669</v>
      </c>
      <c r="G131" s="425">
        <v>987604</v>
      </c>
      <c r="H131" s="426">
        <v>987604</v>
      </c>
      <c r="I131" s="348">
        <f>G131-H131</f>
        <v>0</v>
      </c>
      <c r="J131" s="348">
        <f t="shared" si="15"/>
        <v>0</v>
      </c>
      <c r="K131" s="348">
        <f t="shared" si="13"/>
        <v>0</v>
      </c>
      <c r="L131" s="425">
        <v>993182</v>
      </c>
      <c r="M131" s="426">
        <v>993182</v>
      </c>
      <c r="N131" s="348">
        <f>L131-M131</f>
        <v>0</v>
      </c>
      <c r="O131" s="348">
        <f t="shared" si="16"/>
        <v>0</v>
      </c>
      <c r="P131" s="348">
        <f t="shared" si="14"/>
        <v>0</v>
      </c>
      <c r="Q131" s="694"/>
    </row>
    <row r="132" spans="1:17" ht="18" customHeight="1">
      <c r="A132" s="402"/>
      <c r="B132" s="400"/>
      <c r="C132" s="416"/>
      <c r="D132" s="103"/>
      <c r="E132" s="115"/>
      <c r="F132" s="396"/>
      <c r="G132" s="422"/>
      <c r="H132" s="423"/>
      <c r="I132" s="348"/>
      <c r="J132" s="348"/>
      <c r="K132" s="348"/>
      <c r="L132" s="422"/>
      <c r="M132" s="423"/>
      <c r="N132" s="372"/>
      <c r="O132" s="372"/>
      <c r="P132" s="372"/>
      <c r="Q132" s="389"/>
    </row>
    <row r="133" spans="1:17" ht="18" customHeight="1">
      <c r="A133" s="402"/>
      <c r="B133" s="452" t="s">
        <v>194</v>
      </c>
      <c r="C133" s="416"/>
      <c r="D133" s="150"/>
      <c r="E133" s="150"/>
      <c r="F133" s="396"/>
      <c r="G133" s="422"/>
      <c r="H133" s="423"/>
      <c r="I133" s="372"/>
      <c r="J133" s="372"/>
      <c r="K133" s="372"/>
      <c r="L133" s="326"/>
      <c r="M133" s="372"/>
      <c r="N133" s="372"/>
      <c r="O133" s="372"/>
      <c r="P133" s="372"/>
      <c r="Q133" s="389"/>
    </row>
    <row r="134" spans="1:17" ht="18" customHeight="1">
      <c r="A134" s="402">
        <v>16</v>
      </c>
      <c r="B134" s="400" t="s">
        <v>195</v>
      </c>
      <c r="C134" s="416">
        <v>4865133</v>
      </c>
      <c r="D134" s="103" t="s">
        <v>12</v>
      </c>
      <c r="E134" s="115" t="s">
        <v>354</v>
      </c>
      <c r="F134" s="396">
        <v>-100</v>
      </c>
      <c r="G134" s="422">
        <v>341932</v>
      </c>
      <c r="H134" s="423">
        <v>341394</v>
      </c>
      <c r="I134" s="372">
        <f>G134-H134</f>
        <v>538</v>
      </c>
      <c r="J134" s="372">
        <f t="shared" si="15"/>
        <v>-53800</v>
      </c>
      <c r="K134" s="372">
        <f t="shared" si="13"/>
        <v>-0.0538</v>
      </c>
      <c r="L134" s="422">
        <v>48950</v>
      </c>
      <c r="M134" s="423">
        <v>48566</v>
      </c>
      <c r="N134" s="372">
        <f>L134-M134</f>
        <v>384</v>
      </c>
      <c r="O134" s="372">
        <f t="shared" si="16"/>
        <v>-38400</v>
      </c>
      <c r="P134" s="372">
        <f t="shared" si="14"/>
        <v>-0.0384</v>
      </c>
      <c r="Q134" s="389"/>
    </row>
    <row r="135" spans="1:17" ht="18" customHeight="1">
      <c r="A135" s="402"/>
      <c r="B135" s="453" t="s">
        <v>196</v>
      </c>
      <c r="C135" s="416"/>
      <c r="D135" s="103"/>
      <c r="E135" s="150"/>
      <c r="F135" s="396"/>
      <c r="G135" s="586"/>
      <c r="H135" s="585"/>
      <c r="I135" s="372"/>
      <c r="J135" s="372"/>
      <c r="K135" s="372"/>
      <c r="L135" s="326"/>
      <c r="M135" s="372"/>
      <c r="N135" s="372"/>
      <c r="O135" s="372"/>
      <c r="P135" s="372"/>
      <c r="Q135" s="389"/>
    </row>
    <row r="136" spans="1:17" ht="18" customHeight="1">
      <c r="A136" s="402">
        <v>17</v>
      </c>
      <c r="B136" s="400" t="s">
        <v>183</v>
      </c>
      <c r="C136" s="416">
        <v>4865076</v>
      </c>
      <c r="D136" s="103" t="s">
        <v>12</v>
      </c>
      <c r="E136" s="115" t="s">
        <v>354</v>
      </c>
      <c r="F136" s="396">
        <v>-100</v>
      </c>
      <c r="G136" s="422">
        <v>3872</v>
      </c>
      <c r="H136" s="423">
        <v>3862</v>
      </c>
      <c r="I136" s="372">
        <f>G136-H136</f>
        <v>10</v>
      </c>
      <c r="J136" s="372">
        <f t="shared" si="15"/>
        <v>-1000</v>
      </c>
      <c r="K136" s="372">
        <f t="shared" si="13"/>
        <v>-0.001</v>
      </c>
      <c r="L136" s="422">
        <v>22653</v>
      </c>
      <c r="M136" s="423">
        <v>22169</v>
      </c>
      <c r="N136" s="372">
        <f>L136-M136</f>
        <v>484</v>
      </c>
      <c r="O136" s="372">
        <f t="shared" si="16"/>
        <v>-48400</v>
      </c>
      <c r="P136" s="372">
        <f t="shared" si="14"/>
        <v>-0.0484</v>
      </c>
      <c r="Q136" s="530"/>
    </row>
    <row r="137" spans="1:17" s="692" customFormat="1" ht="18" customHeight="1">
      <c r="A137" s="402">
        <v>18</v>
      </c>
      <c r="B137" s="451" t="s">
        <v>197</v>
      </c>
      <c r="C137" s="416">
        <v>4865077</v>
      </c>
      <c r="D137" s="150" t="s">
        <v>12</v>
      </c>
      <c r="E137" s="115" t="s">
        <v>354</v>
      </c>
      <c r="F137" s="396">
        <v>-100</v>
      </c>
      <c r="G137" s="425">
        <v>0</v>
      </c>
      <c r="H137" s="426">
        <v>0</v>
      </c>
      <c r="I137" s="348">
        <f>G137-H137</f>
        <v>0</v>
      </c>
      <c r="J137" s="348">
        <f t="shared" si="15"/>
        <v>0</v>
      </c>
      <c r="K137" s="348">
        <f t="shared" si="13"/>
        <v>0</v>
      </c>
      <c r="L137" s="425">
        <v>0</v>
      </c>
      <c r="M137" s="426">
        <v>0</v>
      </c>
      <c r="N137" s="348">
        <f>L137-M137</f>
        <v>0</v>
      </c>
      <c r="O137" s="348">
        <f t="shared" si="16"/>
        <v>0</v>
      </c>
      <c r="P137" s="348">
        <f t="shared" si="14"/>
        <v>0</v>
      </c>
      <c r="Q137" s="730"/>
    </row>
    <row r="138" spans="1:17" ht="18" customHeight="1">
      <c r="A138" s="420"/>
      <c r="B138" s="452" t="s">
        <v>51</v>
      </c>
      <c r="C138" s="393"/>
      <c r="D138" s="93"/>
      <c r="E138" s="93"/>
      <c r="F138" s="396"/>
      <c r="G138" s="586"/>
      <c r="H138" s="585"/>
      <c r="I138" s="372"/>
      <c r="J138" s="372"/>
      <c r="K138" s="372"/>
      <c r="L138" s="326"/>
      <c r="M138" s="372"/>
      <c r="N138" s="372"/>
      <c r="O138" s="372"/>
      <c r="P138" s="372"/>
      <c r="Q138" s="389"/>
    </row>
    <row r="139" spans="1:17" s="692" customFormat="1" ht="18" customHeight="1">
      <c r="A139" s="402">
        <v>19</v>
      </c>
      <c r="B139" s="731" t="s">
        <v>202</v>
      </c>
      <c r="C139" s="416">
        <v>4864806</v>
      </c>
      <c r="D139" s="115" t="s">
        <v>12</v>
      </c>
      <c r="E139" s="115" t="s">
        <v>354</v>
      </c>
      <c r="F139" s="396">
        <v>-125</v>
      </c>
      <c r="G139" s="425">
        <v>173982</v>
      </c>
      <c r="H139" s="426">
        <v>174179</v>
      </c>
      <c r="I139" s="348">
        <f>G139-H139</f>
        <v>-197</v>
      </c>
      <c r="J139" s="348">
        <f>$F139*I139</f>
        <v>24625</v>
      </c>
      <c r="K139" s="348">
        <f>J139/1000000</f>
        <v>0.024625</v>
      </c>
      <c r="L139" s="425">
        <v>261694</v>
      </c>
      <c r="M139" s="426">
        <v>261546</v>
      </c>
      <c r="N139" s="348">
        <f>L139-M139</f>
        <v>148</v>
      </c>
      <c r="O139" s="348">
        <f>$F139*N139</f>
        <v>-18500</v>
      </c>
      <c r="P139" s="348">
        <f>O139/1000000</f>
        <v>-0.0185</v>
      </c>
      <c r="Q139" s="730"/>
    </row>
    <row r="140" spans="1:17" ht="18" customHeight="1">
      <c r="A140" s="402"/>
      <c r="B140" s="453" t="s">
        <v>52</v>
      </c>
      <c r="C140" s="396"/>
      <c r="D140" s="103"/>
      <c r="E140" s="103"/>
      <c r="F140" s="396"/>
      <c r="G140" s="586"/>
      <c r="H140" s="585"/>
      <c r="I140" s="372"/>
      <c r="J140" s="372"/>
      <c r="K140" s="372"/>
      <c r="L140" s="326"/>
      <c r="M140" s="372"/>
      <c r="N140" s="372"/>
      <c r="O140" s="372"/>
      <c r="P140" s="372"/>
      <c r="Q140" s="389"/>
    </row>
    <row r="141" spans="1:17" ht="18" customHeight="1">
      <c r="A141" s="402"/>
      <c r="B141" s="453" t="s">
        <v>53</v>
      </c>
      <c r="C141" s="396"/>
      <c r="D141" s="103"/>
      <c r="E141" s="103"/>
      <c r="F141" s="396"/>
      <c r="G141" s="586"/>
      <c r="H141" s="585"/>
      <c r="I141" s="372"/>
      <c r="J141" s="372"/>
      <c r="K141" s="372"/>
      <c r="L141" s="326"/>
      <c r="M141" s="372"/>
      <c r="N141" s="372"/>
      <c r="O141" s="372"/>
      <c r="P141" s="372"/>
      <c r="Q141" s="389"/>
    </row>
    <row r="142" spans="1:17" ht="18" customHeight="1">
      <c r="A142" s="402"/>
      <c r="B142" s="453" t="s">
        <v>54</v>
      </c>
      <c r="C142" s="396"/>
      <c r="D142" s="103"/>
      <c r="E142" s="103"/>
      <c r="F142" s="396"/>
      <c r="G142" s="586"/>
      <c r="H142" s="585"/>
      <c r="I142" s="372"/>
      <c r="J142" s="372"/>
      <c r="K142" s="372"/>
      <c r="L142" s="326"/>
      <c r="M142" s="372"/>
      <c r="N142" s="372"/>
      <c r="O142" s="372"/>
      <c r="P142" s="372"/>
      <c r="Q142" s="389"/>
    </row>
    <row r="143" spans="1:17" ht="17.25" customHeight="1">
      <c r="A143" s="402">
        <v>20</v>
      </c>
      <c r="B143" s="451" t="s">
        <v>55</v>
      </c>
      <c r="C143" s="416">
        <v>4865090</v>
      </c>
      <c r="D143" s="150" t="s">
        <v>12</v>
      </c>
      <c r="E143" s="115" t="s">
        <v>354</v>
      </c>
      <c r="F143" s="396">
        <v>-100</v>
      </c>
      <c r="G143" s="422">
        <v>9227</v>
      </c>
      <c r="H143" s="423">
        <v>9227</v>
      </c>
      <c r="I143" s="372">
        <f>G143-H143</f>
        <v>0</v>
      </c>
      <c r="J143" s="372">
        <f t="shared" si="15"/>
        <v>0</v>
      </c>
      <c r="K143" s="372">
        <f t="shared" si="13"/>
        <v>0</v>
      </c>
      <c r="L143" s="422">
        <v>29553</v>
      </c>
      <c r="M143" s="423">
        <v>29080</v>
      </c>
      <c r="N143" s="372">
        <f>L143-M143</f>
        <v>473</v>
      </c>
      <c r="O143" s="372">
        <f t="shared" si="16"/>
        <v>-47300</v>
      </c>
      <c r="P143" s="372">
        <f t="shared" si="14"/>
        <v>-0.0473</v>
      </c>
      <c r="Q143" s="516"/>
    </row>
    <row r="144" spans="1:17" ht="18" customHeight="1">
      <c r="A144" s="402">
        <v>21</v>
      </c>
      <c r="B144" s="451" t="s">
        <v>56</v>
      </c>
      <c r="C144" s="416">
        <v>4902519</v>
      </c>
      <c r="D144" s="150" t="s">
        <v>12</v>
      </c>
      <c r="E144" s="115" t="s">
        <v>354</v>
      </c>
      <c r="F144" s="396">
        <v>-100</v>
      </c>
      <c r="G144" s="422">
        <v>11030</v>
      </c>
      <c r="H144" s="423">
        <v>11030</v>
      </c>
      <c r="I144" s="372">
        <f>G144-H144</f>
        <v>0</v>
      </c>
      <c r="J144" s="372">
        <f t="shared" si="15"/>
        <v>0</v>
      </c>
      <c r="K144" s="372">
        <f t="shared" si="13"/>
        <v>0</v>
      </c>
      <c r="L144" s="422">
        <v>59230</v>
      </c>
      <c r="M144" s="423">
        <v>58266</v>
      </c>
      <c r="N144" s="372">
        <f>L144-M144</f>
        <v>964</v>
      </c>
      <c r="O144" s="372">
        <f t="shared" si="16"/>
        <v>-96400</v>
      </c>
      <c r="P144" s="372">
        <f t="shared" si="14"/>
        <v>-0.0964</v>
      </c>
      <c r="Q144" s="389"/>
    </row>
    <row r="145" spans="1:17" ht="18" customHeight="1">
      <c r="A145" s="402">
        <v>22</v>
      </c>
      <c r="B145" s="451" t="s">
        <v>57</v>
      </c>
      <c r="C145" s="416">
        <v>4902520</v>
      </c>
      <c r="D145" s="150" t="s">
        <v>12</v>
      </c>
      <c r="E145" s="115" t="s">
        <v>354</v>
      </c>
      <c r="F145" s="396">
        <v>-100</v>
      </c>
      <c r="G145" s="422">
        <v>18174</v>
      </c>
      <c r="H145" s="423">
        <v>18172</v>
      </c>
      <c r="I145" s="372">
        <f>G145-H145</f>
        <v>2</v>
      </c>
      <c r="J145" s="372">
        <f t="shared" si="15"/>
        <v>-200</v>
      </c>
      <c r="K145" s="372">
        <f t="shared" si="13"/>
        <v>-0.0002</v>
      </c>
      <c r="L145" s="422">
        <v>63986</v>
      </c>
      <c r="M145" s="423">
        <v>62438</v>
      </c>
      <c r="N145" s="372">
        <f>L145-M145</f>
        <v>1548</v>
      </c>
      <c r="O145" s="372">
        <f t="shared" si="16"/>
        <v>-154800</v>
      </c>
      <c r="P145" s="372">
        <f t="shared" si="14"/>
        <v>-0.1548</v>
      </c>
      <c r="Q145" s="389"/>
    </row>
    <row r="146" spans="1:17" ht="18" customHeight="1">
      <c r="A146" s="402"/>
      <c r="B146" s="451"/>
      <c r="C146" s="416"/>
      <c r="D146" s="150"/>
      <c r="E146" s="150"/>
      <c r="F146" s="396"/>
      <c r="G146" s="586"/>
      <c r="H146" s="585"/>
      <c r="I146" s="372"/>
      <c r="J146" s="372"/>
      <c r="K146" s="372"/>
      <c r="L146" s="326"/>
      <c r="M146" s="372"/>
      <c r="N146" s="372"/>
      <c r="O146" s="372"/>
      <c r="P146" s="372"/>
      <c r="Q146" s="389"/>
    </row>
    <row r="147" spans="1:17" ht="18" customHeight="1">
      <c r="A147" s="402"/>
      <c r="B147" s="452" t="s">
        <v>58</v>
      </c>
      <c r="C147" s="416"/>
      <c r="D147" s="150"/>
      <c r="E147" s="150"/>
      <c r="F147" s="396"/>
      <c r="G147" s="586"/>
      <c r="H147" s="585"/>
      <c r="I147" s="372"/>
      <c r="J147" s="372"/>
      <c r="K147" s="372"/>
      <c r="L147" s="326"/>
      <c r="M147" s="372"/>
      <c r="N147" s="372"/>
      <c r="O147" s="372"/>
      <c r="P147" s="372"/>
      <c r="Q147" s="389"/>
    </row>
    <row r="148" spans="1:17" s="692" customFormat="1" ht="18" customHeight="1">
      <c r="A148" s="402">
        <v>23</v>
      </c>
      <c r="B148" s="451" t="s">
        <v>59</v>
      </c>
      <c r="C148" s="416">
        <v>4902554</v>
      </c>
      <c r="D148" s="150" t="s">
        <v>12</v>
      </c>
      <c r="E148" s="115" t="s">
        <v>354</v>
      </c>
      <c r="F148" s="396">
        <v>-100</v>
      </c>
      <c r="G148" s="425">
        <v>7024</v>
      </c>
      <c r="H148" s="426">
        <v>6484</v>
      </c>
      <c r="I148" s="348">
        <f aca="true" t="shared" si="17" ref="I148:I155">G148-H148</f>
        <v>540</v>
      </c>
      <c r="J148" s="348">
        <f>$F148*I148</f>
        <v>-54000</v>
      </c>
      <c r="K148" s="348">
        <f>J148/1000000</f>
        <v>-0.054</v>
      </c>
      <c r="L148" s="425">
        <v>4804</v>
      </c>
      <c r="M148" s="426">
        <v>4617</v>
      </c>
      <c r="N148" s="348">
        <f aca="true" t="shared" si="18" ref="N148:N155">L148-M148</f>
        <v>187</v>
      </c>
      <c r="O148" s="348">
        <f>$F148*N148</f>
        <v>-18700</v>
      </c>
      <c r="P148" s="348">
        <f>O148/1000000</f>
        <v>-0.0187</v>
      </c>
      <c r="Q148" s="730"/>
    </row>
    <row r="149" spans="1:17" ht="18" customHeight="1">
      <c r="A149" s="402">
        <v>24</v>
      </c>
      <c r="B149" s="451" t="s">
        <v>60</v>
      </c>
      <c r="C149" s="416">
        <v>4902522</v>
      </c>
      <c r="D149" s="150" t="s">
        <v>12</v>
      </c>
      <c r="E149" s="115" t="s">
        <v>354</v>
      </c>
      <c r="F149" s="396">
        <v>-100</v>
      </c>
      <c r="G149" s="422">
        <v>840</v>
      </c>
      <c r="H149" s="423">
        <v>840</v>
      </c>
      <c r="I149" s="372">
        <f t="shared" si="17"/>
        <v>0</v>
      </c>
      <c r="J149" s="372">
        <f t="shared" si="15"/>
        <v>0</v>
      </c>
      <c r="K149" s="372">
        <f t="shared" si="13"/>
        <v>0</v>
      </c>
      <c r="L149" s="422">
        <v>185</v>
      </c>
      <c r="M149" s="423">
        <v>185</v>
      </c>
      <c r="N149" s="372">
        <f t="shared" si="18"/>
        <v>0</v>
      </c>
      <c r="O149" s="372">
        <f t="shared" si="16"/>
        <v>0</v>
      </c>
      <c r="P149" s="372">
        <f t="shared" si="14"/>
        <v>0</v>
      </c>
      <c r="Q149" s="389"/>
    </row>
    <row r="150" spans="1:17" ht="18" customHeight="1">
      <c r="A150" s="402">
        <v>25</v>
      </c>
      <c r="B150" s="451" t="s">
        <v>61</v>
      </c>
      <c r="C150" s="416">
        <v>4902523</v>
      </c>
      <c r="D150" s="150" t="s">
        <v>12</v>
      </c>
      <c r="E150" s="115" t="s">
        <v>354</v>
      </c>
      <c r="F150" s="396">
        <v>-100</v>
      </c>
      <c r="G150" s="422">
        <v>999815</v>
      </c>
      <c r="H150" s="423">
        <v>999815</v>
      </c>
      <c r="I150" s="372">
        <f t="shared" si="17"/>
        <v>0</v>
      </c>
      <c r="J150" s="372">
        <f t="shared" si="15"/>
        <v>0</v>
      </c>
      <c r="K150" s="372">
        <f t="shared" si="13"/>
        <v>0</v>
      </c>
      <c r="L150" s="422">
        <v>999943</v>
      </c>
      <c r="M150" s="423">
        <v>999943</v>
      </c>
      <c r="N150" s="372">
        <f t="shared" si="18"/>
        <v>0</v>
      </c>
      <c r="O150" s="372">
        <f t="shared" si="16"/>
        <v>0</v>
      </c>
      <c r="P150" s="372">
        <f t="shared" si="14"/>
        <v>0</v>
      </c>
      <c r="Q150" s="389"/>
    </row>
    <row r="151" spans="1:17" ht="18" customHeight="1">
      <c r="A151" s="402">
        <v>26</v>
      </c>
      <c r="B151" s="451" t="s">
        <v>62</v>
      </c>
      <c r="C151" s="416">
        <v>4902547</v>
      </c>
      <c r="D151" s="150" t="s">
        <v>12</v>
      </c>
      <c r="E151" s="115" t="s">
        <v>354</v>
      </c>
      <c r="F151" s="396">
        <v>-100</v>
      </c>
      <c r="G151" s="422">
        <v>5885</v>
      </c>
      <c r="H151" s="423">
        <v>5885</v>
      </c>
      <c r="I151" s="372">
        <f t="shared" si="17"/>
        <v>0</v>
      </c>
      <c r="J151" s="372">
        <f>$F151*I151</f>
        <v>0</v>
      </c>
      <c r="K151" s="372">
        <f>J151/1000000</f>
        <v>0</v>
      </c>
      <c r="L151" s="422">
        <v>8891</v>
      </c>
      <c r="M151" s="423">
        <v>8891</v>
      </c>
      <c r="N151" s="372">
        <f t="shared" si="18"/>
        <v>0</v>
      </c>
      <c r="O151" s="372">
        <f>$F151*N151</f>
        <v>0</v>
      </c>
      <c r="P151" s="372">
        <f>O151/1000000</f>
        <v>0</v>
      </c>
      <c r="Q151" s="389"/>
    </row>
    <row r="152" spans="1:17" ht="18" customHeight="1">
      <c r="A152" s="402">
        <v>27</v>
      </c>
      <c r="B152" s="400" t="s">
        <v>63</v>
      </c>
      <c r="C152" s="396">
        <v>4902605</v>
      </c>
      <c r="D152" s="103" t="s">
        <v>12</v>
      </c>
      <c r="E152" s="115" t="s">
        <v>354</v>
      </c>
      <c r="F152" s="712">
        <v>-1333.33</v>
      </c>
      <c r="G152" s="422">
        <v>0</v>
      </c>
      <c r="H152" s="423">
        <v>0</v>
      </c>
      <c r="I152" s="372">
        <f t="shared" si="17"/>
        <v>0</v>
      </c>
      <c r="J152" s="372">
        <f t="shared" si="15"/>
        <v>0</v>
      </c>
      <c r="K152" s="372">
        <f t="shared" si="13"/>
        <v>0</v>
      </c>
      <c r="L152" s="422">
        <v>0</v>
      </c>
      <c r="M152" s="423">
        <v>0</v>
      </c>
      <c r="N152" s="372">
        <f t="shared" si="18"/>
        <v>0</v>
      </c>
      <c r="O152" s="372">
        <f t="shared" si="16"/>
        <v>0</v>
      </c>
      <c r="P152" s="372">
        <f t="shared" si="14"/>
        <v>0</v>
      </c>
      <c r="Q152" s="389"/>
    </row>
    <row r="153" spans="1:17" ht="18" customHeight="1">
      <c r="A153" s="402">
        <v>28</v>
      </c>
      <c r="B153" s="400" t="s">
        <v>64</v>
      </c>
      <c r="C153" s="396">
        <v>4902526</v>
      </c>
      <c r="D153" s="103" t="s">
        <v>12</v>
      </c>
      <c r="E153" s="115" t="s">
        <v>354</v>
      </c>
      <c r="F153" s="396">
        <v>-100</v>
      </c>
      <c r="G153" s="422">
        <v>17262</v>
      </c>
      <c r="H153" s="423">
        <v>17132</v>
      </c>
      <c r="I153" s="372">
        <f t="shared" si="17"/>
        <v>130</v>
      </c>
      <c r="J153" s="372">
        <f t="shared" si="15"/>
        <v>-13000</v>
      </c>
      <c r="K153" s="372">
        <f t="shared" si="13"/>
        <v>-0.013</v>
      </c>
      <c r="L153" s="422">
        <v>19875</v>
      </c>
      <c r="M153" s="423">
        <v>19766</v>
      </c>
      <c r="N153" s="372">
        <f t="shared" si="18"/>
        <v>109</v>
      </c>
      <c r="O153" s="372">
        <f t="shared" si="16"/>
        <v>-10900</v>
      </c>
      <c r="P153" s="372">
        <f t="shared" si="14"/>
        <v>-0.0109</v>
      </c>
      <c r="Q153" s="389"/>
    </row>
    <row r="154" spans="1:17" s="692" customFormat="1" ht="18" customHeight="1">
      <c r="A154" s="402">
        <v>29</v>
      </c>
      <c r="B154" s="400" t="s">
        <v>65</v>
      </c>
      <c r="C154" s="396">
        <v>4902529</v>
      </c>
      <c r="D154" s="103" t="s">
        <v>12</v>
      </c>
      <c r="E154" s="115" t="s">
        <v>354</v>
      </c>
      <c r="F154" s="396">
        <v>-44.44</v>
      </c>
      <c r="G154" s="425">
        <v>995431</v>
      </c>
      <c r="H154" s="426">
        <v>995527</v>
      </c>
      <c r="I154" s="348">
        <f t="shared" si="17"/>
        <v>-96</v>
      </c>
      <c r="J154" s="348">
        <f t="shared" si="15"/>
        <v>4266.24</v>
      </c>
      <c r="K154" s="348">
        <f t="shared" si="13"/>
        <v>0.00426624</v>
      </c>
      <c r="L154" s="425">
        <v>366</v>
      </c>
      <c r="M154" s="426">
        <v>329</v>
      </c>
      <c r="N154" s="348">
        <f t="shared" si="18"/>
        <v>37</v>
      </c>
      <c r="O154" s="348">
        <f t="shared" si="16"/>
        <v>-1644.28</v>
      </c>
      <c r="P154" s="348">
        <f t="shared" si="14"/>
        <v>-0.00164428</v>
      </c>
      <c r="Q154" s="711"/>
    </row>
    <row r="155" spans="1:17" ht="18" customHeight="1">
      <c r="A155" s="402">
        <v>30</v>
      </c>
      <c r="B155" s="400" t="s">
        <v>147</v>
      </c>
      <c r="C155" s="396">
        <v>4865087</v>
      </c>
      <c r="D155" s="103" t="s">
        <v>12</v>
      </c>
      <c r="E155" s="115" t="s">
        <v>354</v>
      </c>
      <c r="F155" s="396">
        <v>-100</v>
      </c>
      <c r="G155" s="425">
        <v>0</v>
      </c>
      <c r="H155" s="426">
        <v>0</v>
      </c>
      <c r="I155" s="348">
        <f t="shared" si="17"/>
        <v>0</v>
      </c>
      <c r="J155" s="348">
        <f t="shared" si="15"/>
        <v>0</v>
      </c>
      <c r="K155" s="348">
        <f t="shared" si="13"/>
        <v>0</v>
      </c>
      <c r="L155" s="425">
        <v>0</v>
      </c>
      <c r="M155" s="426">
        <v>0</v>
      </c>
      <c r="N155" s="348">
        <f t="shared" si="18"/>
        <v>0</v>
      </c>
      <c r="O155" s="348">
        <f t="shared" si="16"/>
        <v>0</v>
      </c>
      <c r="P155" s="348">
        <f t="shared" si="14"/>
        <v>0</v>
      </c>
      <c r="Q155" s="389"/>
    </row>
    <row r="156" spans="1:17" ht="18" customHeight="1">
      <c r="A156" s="402"/>
      <c r="B156" s="453" t="s">
        <v>80</v>
      </c>
      <c r="C156" s="396"/>
      <c r="D156" s="103"/>
      <c r="E156" s="103"/>
      <c r="F156" s="396"/>
      <c r="G156" s="586"/>
      <c r="H156" s="585"/>
      <c r="I156" s="372"/>
      <c r="J156" s="372"/>
      <c r="K156" s="372"/>
      <c r="L156" s="326"/>
      <c r="M156" s="372"/>
      <c r="N156" s="372"/>
      <c r="O156" s="372"/>
      <c r="P156" s="372"/>
      <c r="Q156" s="389"/>
    </row>
    <row r="157" spans="1:17" ht="18" customHeight="1">
      <c r="A157" s="402">
        <v>31</v>
      </c>
      <c r="B157" s="400" t="s">
        <v>81</v>
      </c>
      <c r="C157" s="396">
        <v>4902577</v>
      </c>
      <c r="D157" s="103" t="s">
        <v>12</v>
      </c>
      <c r="E157" s="115" t="s">
        <v>354</v>
      </c>
      <c r="F157" s="396">
        <v>400</v>
      </c>
      <c r="G157" s="425">
        <v>995596</v>
      </c>
      <c r="H157" s="426">
        <v>995596</v>
      </c>
      <c r="I157" s="348">
        <f>G157-H157</f>
        <v>0</v>
      </c>
      <c r="J157" s="348">
        <f t="shared" si="15"/>
        <v>0</v>
      </c>
      <c r="K157" s="348">
        <f t="shared" si="13"/>
        <v>0</v>
      </c>
      <c r="L157" s="425">
        <v>50</v>
      </c>
      <c r="M157" s="426">
        <v>50</v>
      </c>
      <c r="N157" s="348">
        <f>L157-M157</f>
        <v>0</v>
      </c>
      <c r="O157" s="348">
        <f t="shared" si="16"/>
        <v>0</v>
      </c>
      <c r="P157" s="348">
        <f t="shared" si="14"/>
        <v>0</v>
      </c>
      <c r="Q157" s="389"/>
    </row>
    <row r="158" spans="1:17" ht="18" customHeight="1">
      <c r="A158" s="402">
        <v>32</v>
      </c>
      <c r="B158" s="400" t="s">
        <v>82</v>
      </c>
      <c r="C158" s="396">
        <v>4902525</v>
      </c>
      <c r="D158" s="103" t="s">
        <v>12</v>
      </c>
      <c r="E158" s="115" t="s">
        <v>354</v>
      </c>
      <c r="F158" s="396">
        <v>-400</v>
      </c>
      <c r="G158" s="425">
        <v>999933</v>
      </c>
      <c r="H158" s="426">
        <v>999933</v>
      </c>
      <c r="I158" s="348">
        <f>G158-H158</f>
        <v>0</v>
      </c>
      <c r="J158" s="348">
        <f>$F158*I158</f>
        <v>0</v>
      </c>
      <c r="K158" s="348">
        <f>J158/1000000</f>
        <v>0</v>
      </c>
      <c r="L158" s="425">
        <v>2</v>
      </c>
      <c r="M158" s="426">
        <v>2</v>
      </c>
      <c r="N158" s="348">
        <f>L158-M158</f>
        <v>0</v>
      </c>
      <c r="O158" s="348">
        <f>$F158*N158</f>
        <v>0</v>
      </c>
      <c r="P158" s="348">
        <f>O158/1000000</f>
        <v>0</v>
      </c>
      <c r="Q158" s="389"/>
    </row>
    <row r="159" spans="1:17" ht="15" customHeight="1" thickBot="1">
      <c r="A159" s="29"/>
      <c r="B159" s="30"/>
      <c r="C159" s="30"/>
      <c r="D159" s="30"/>
      <c r="E159" s="30"/>
      <c r="F159" s="30"/>
      <c r="G159" s="591"/>
      <c r="H159" s="592"/>
      <c r="I159" s="30"/>
      <c r="J159" s="30"/>
      <c r="K159" s="62"/>
      <c r="L159" s="29"/>
      <c r="M159" s="30"/>
      <c r="N159" s="30"/>
      <c r="O159" s="30"/>
      <c r="P159" s="62"/>
      <c r="Q159" s="180"/>
    </row>
    <row r="160" ht="13.5" thickTop="1"/>
    <row r="161" spans="1:16" ht="20.25">
      <c r="A161" s="184" t="s">
        <v>321</v>
      </c>
      <c r="K161" s="230">
        <f>SUM(K109:K159)</f>
        <v>-0.5375087599999999</v>
      </c>
      <c r="P161" s="230">
        <f>SUM(P109:P159)</f>
        <v>-1.3464442799999998</v>
      </c>
    </row>
    <row r="162" spans="1:16" ht="12.75">
      <c r="A162" s="68"/>
      <c r="K162" s="18"/>
      <c r="P162" s="18"/>
    </row>
    <row r="163" spans="1:16" ht="12.75">
      <c r="A163" s="68"/>
      <c r="K163" s="18"/>
      <c r="P163" s="18"/>
    </row>
    <row r="164" spans="1:17" ht="18">
      <c r="A164" s="68"/>
      <c r="K164" s="18"/>
      <c r="P164" s="18"/>
      <c r="Q164" s="512" t="str">
        <f>NDPL!$Q$1</f>
        <v>MAY-2015</v>
      </c>
    </row>
    <row r="165" spans="1:16" ht="12.75">
      <c r="A165" s="68"/>
      <c r="K165" s="18"/>
      <c r="P165" s="18"/>
    </row>
    <row r="166" spans="1:16" ht="12.75">
      <c r="A166" s="68"/>
      <c r="K166" s="18"/>
      <c r="P166" s="18"/>
    </row>
    <row r="167" spans="1:16" ht="12.75">
      <c r="A167" s="68"/>
      <c r="K167" s="18"/>
      <c r="P167" s="18"/>
    </row>
    <row r="168" spans="1:11" ht="13.5" thickBot="1">
      <c r="A168" s="2"/>
      <c r="B168" s="8"/>
      <c r="C168" s="8"/>
      <c r="D168" s="64"/>
      <c r="E168" s="64"/>
      <c r="F168" s="22"/>
      <c r="G168" s="22"/>
      <c r="H168" s="22"/>
      <c r="I168" s="22"/>
      <c r="J168" s="22"/>
      <c r="K168" s="65"/>
    </row>
    <row r="169" spans="1:17" ht="27.75">
      <c r="A169" s="544" t="s">
        <v>200</v>
      </c>
      <c r="B169" s="173"/>
      <c r="C169" s="169"/>
      <c r="D169" s="169"/>
      <c r="E169" s="169"/>
      <c r="F169" s="226"/>
      <c r="G169" s="226"/>
      <c r="H169" s="226"/>
      <c r="I169" s="226"/>
      <c r="J169" s="226"/>
      <c r="K169" s="227"/>
      <c r="L169" s="57"/>
      <c r="M169" s="57"/>
      <c r="N169" s="57"/>
      <c r="O169" s="57"/>
      <c r="P169" s="57"/>
      <c r="Q169" s="58"/>
    </row>
    <row r="170" spans="1:17" ht="24.75" customHeight="1">
      <c r="A170" s="543" t="s">
        <v>323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531">
        <f>K103</f>
        <v>-2.6481420340000006</v>
      </c>
      <c r="L170" s="336"/>
      <c r="M170" s="336"/>
      <c r="N170" s="336"/>
      <c r="O170" s="336"/>
      <c r="P170" s="531">
        <f>P103</f>
        <v>16.000349374000002</v>
      </c>
      <c r="Q170" s="59"/>
    </row>
    <row r="171" spans="1:17" ht="24.75" customHeight="1">
      <c r="A171" s="543" t="s">
        <v>322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531">
        <f>K161</f>
        <v>-0.5375087599999999</v>
      </c>
      <c r="L171" s="336"/>
      <c r="M171" s="336"/>
      <c r="N171" s="336"/>
      <c r="O171" s="336"/>
      <c r="P171" s="531">
        <f>P161</f>
        <v>-1.3464442799999998</v>
      </c>
      <c r="Q171" s="59"/>
    </row>
    <row r="172" spans="1:17" ht="24.75" customHeight="1">
      <c r="A172" s="543" t="s">
        <v>324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531">
        <f>'ROHTAK ROAD'!K45</f>
        <v>0.9697125000000001</v>
      </c>
      <c r="L172" s="336"/>
      <c r="M172" s="336"/>
      <c r="N172" s="336"/>
      <c r="O172" s="336"/>
      <c r="P172" s="531">
        <f>'ROHTAK ROAD'!P45</f>
        <v>1.4549375</v>
      </c>
      <c r="Q172" s="59"/>
    </row>
    <row r="173" spans="1:17" ht="24.75" customHeight="1">
      <c r="A173" s="543" t="s">
        <v>325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531">
        <f>-MES!K40</f>
        <v>-0.0078000000000000005</v>
      </c>
      <c r="L173" s="336"/>
      <c r="M173" s="336"/>
      <c r="N173" s="336"/>
      <c r="O173" s="336"/>
      <c r="P173" s="531">
        <f>-MES!P40</f>
        <v>-0.2953</v>
      </c>
      <c r="Q173" s="59"/>
    </row>
    <row r="174" spans="1:17" ht="29.25" customHeight="1" thickBot="1">
      <c r="A174" s="545" t="s">
        <v>201</v>
      </c>
      <c r="B174" s="228"/>
      <c r="C174" s="229"/>
      <c r="D174" s="229"/>
      <c r="E174" s="229"/>
      <c r="F174" s="229"/>
      <c r="G174" s="229"/>
      <c r="H174" s="229"/>
      <c r="I174" s="229"/>
      <c r="J174" s="229"/>
      <c r="K174" s="546">
        <f>SUM(K170:K173)</f>
        <v>-2.223738294000001</v>
      </c>
      <c r="L174" s="532"/>
      <c r="M174" s="532"/>
      <c r="N174" s="532"/>
      <c r="O174" s="532"/>
      <c r="P174" s="546">
        <f>SUM(P170:P173)</f>
        <v>15.813542594000003</v>
      </c>
      <c r="Q174" s="185"/>
    </row>
    <row r="179" ht="13.5" thickBot="1"/>
    <row r="180" spans="1:17" ht="12.75">
      <c r="A180" s="266"/>
      <c r="B180" s="267"/>
      <c r="C180" s="267"/>
      <c r="D180" s="267"/>
      <c r="E180" s="267"/>
      <c r="F180" s="267"/>
      <c r="G180" s="26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26.25">
      <c r="A181" s="535" t="s">
        <v>335</v>
      </c>
      <c r="B181" s="258"/>
      <c r="C181" s="258"/>
      <c r="D181" s="258"/>
      <c r="E181" s="258"/>
      <c r="F181" s="258"/>
      <c r="G181" s="258"/>
      <c r="H181" s="19"/>
      <c r="I181" s="19"/>
      <c r="J181" s="19"/>
      <c r="K181" s="19"/>
      <c r="L181" s="19"/>
      <c r="M181" s="19"/>
      <c r="N181" s="19"/>
      <c r="O181" s="19"/>
      <c r="P181" s="19"/>
      <c r="Q181" s="59"/>
    </row>
    <row r="182" spans="1:17" ht="12.75">
      <c r="A182" s="268"/>
      <c r="B182" s="258"/>
      <c r="C182" s="258"/>
      <c r="D182" s="258"/>
      <c r="E182" s="258"/>
      <c r="F182" s="258"/>
      <c r="G182" s="258"/>
      <c r="H182" s="19"/>
      <c r="I182" s="19"/>
      <c r="J182" s="19"/>
      <c r="K182" s="19"/>
      <c r="L182" s="19"/>
      <c r="M182" s="19"/>
      <c r="N182" s="19"/>
      <c r="O182" s="19"/>
      <c r="P182" s="19"/>
      <c r="Q182" s="59"/>
    </row>
    <row r="183" spans="1:17" ht="15.75">
      <c r="A183" s="269"/>
      <c r="B183" s="270"/>
      <c r="C183" s="270"/>
      <c r="D183" s="270"/>
      <c r="E183" s="270"/>
      <c r="F183" s="270"/>
      <c r="G183" s="270"/>
      <c r="H183" s="19"/>
      <c r="I183" s="19"/>
      <c r="J183" s="19"/>
      <c r="K183" s="310" t="s">
        <v>347</v>
      </c>
      <c r="L183" s="19"/>
      <c r="M183" s="19"/>
      <c r="N183" s="19"/>
      <c r="O183" s="19"/>
      <c r="P183" s="310" t="s">
        <v>348</v>
      </c>
      <c r="Q183" s="59"/>
    </row>
    <row r="184" spans="1:17" ht="12.75">
      <c r="A184" s="271"/>
      <c r="B184" s="158"/>
      <c r="C184" s="158"/>
      <c r="D184" s="158"/>
      <c r="E184" s="158"/>
      <c r="F184" s="158"/>
      <c r="G184" s="158"/>
      <c r="H184" s="19"/>
      <c r="I184" s="19"/>
      <c r="J184" s="19"/>
      <c r="K184" s="19"/>
      <c r="L184" s="19"/>
      <c r="M184" s="19"/>
      <c r="N184" s="19"/>
      <c r="O184" s="19"/>
      <c r="P184" s="19"/>
      <c r="Q184" s="59"/>
    </row>
    <row r="185" spans="1:17" ht="12.75">
      <c r="A185" s="271"/>
      <c r="B185" s="158"/>
      <c r="C185" s="158"/>
      <c r="D185" s="158"/>
      <c r="E185" s="158"/>
      <c r="F185" s="158"/>
      <c r="G185" s="158"/>
      <c r="H185" s="19"/>
      <c r="I185" s="19"/>
      <c r="J185" s="19"/>
      <c r="K185" s="19"/>
      <c r="L185" s="19"/>
      <c r="M185" s="19"/>
      <c r="N185" s="19"/>
      <c r="O185" s="19"/>
      <c r="P185" s="19"/>
      <c r="Q185" s="59"/>
    </row>
    <row r="186" spans="1:17" ht="23.25">
      <c r="A186" s="533" t="s">
        <v>338</v>
      </c>
      <c r="B186" s="259"/>
      <c r="C186" s="259"/>
      <c r="D186" s="260"/>
      <c r="E186" s="260"/>
      <c r="F186" s="261"/>
      <c r="G186" s="260"/>
      <c r="H186" s="19"/>
      <c r="I186" s="19"/>
      <c r="J186" s="19"/>
      <c r="K186" s="538">
        <f>K174</f>
        <v>-2.223738294000001</v>
      </c>
      <c r="L186" s="536" t="s">
        <v>336</v>
      </c>
      <c r="M186" s="487"/>
      <c r="N186" s="487"/>
      <c r="O186" s="487"/>
      <c r="P186" s="538">
        <f>P174</f>
        <v>15.813542594000003</v>
      </c>
      <c r="Q186" s="540" t="s">
        <v>336</v>
      </c>
    </row>
    <row r="187" spans="1:17" ht="23.25">
      <c r="A187" s="276"/>
      <c r="B187" s="262"/>
      <c r="C187" s="262"/>
      <c r="D187" s="258"/>
      <c r="E187" s="258"/>
      <c r="F187" s="263"/>
      <c r="G187" s="258"/>
      <c r="H187" s="19"/>
      <c r="I187" s="19"/>
      <c r="J187" s="19"/>
      <c r="K187" s="487"/>
      <c r="L187" s="537"/>
      <c r="M187" s="487"/>
      <c r="N187" s="487"/>
      <c r="O187" s="487"/>
      <c r="P187" s="487"/>
      <c r="Q187" s="541"/>
    </row>
    <row r="188" spans="1:17" ht="23.25">
      <c r="A188" s="534" t="s">
        <v>337</v>
      </c>
      <c r="B188" s="264"/>
      <c r="C188" s="51"/>
      <c r="D188" s="258"/>
      <c r="E188" s="258"/>
      <c r="F188" s="265"/>
      <c r="G188" s="260"/>
      <c r="H188" s="19"/>
      <c r="I188" s="19"/>
      <c r="J188" s="19"/>
      <c r="K188" s="487">
        <f>'STEPPED UP GENCO'!K44</f>
        <v>-0.005664924</v>
      </c>
      <c r="L188" s="536" t="s">
        <v>336</v>
      </c>
      <c r="M188" s="487"/>
      <c r="N188" s="487"/>
      <c r="O188" s="487"/>
      <c r="P188" s="538">
        <f>'STEPPED UP GENCO'!P44</f>
        <v>-1.6395548928000003</v>
      </c>
      <c r="Q188" s="540" t="s">
        <v>336</v>
      </c>
    </row>
    <row r="189" spans="1:17" ht="15">
      <c r="A189" s="27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57"/>
      <c r="M189" s="19"/>
      <c r="N189" s="19"/>
      <c r="O189" s="19"/>
      <c r="P189" s="19"/>
      <c r="Q189" s="542"/>
    </row>
    <row r="190" spans="1:17" ht="15">
      <c r="A190" s="27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257"/>
      <c r="M190" s="19"/>
      <c r="N190" s="19"/>
      <c r="O190" s="19"/>
      <c r="P190" s="19"/>
      <c r="Q190" s="542"/>
    </row>
    <row r="191" spans="1:17" ht="15">
      <c r="A191" s="27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57"/>
      <c r="M191" s="19"/>
      <c r="N191" s="19"/>
      <c r="O191" s="19"/>
      <c r="P191" s="19"/>
      <c r="Q191" s="542"/>
    </row>
    <row r="192" spans="1:17" ht="23.25">
      <c r="A192" s="272"/>
      <c r="B192" s="19"/>
      <c r="C192" s="19"/>
      <c r="D192" s="19"/>
      <c r="E192" s="19"/>
      <c r="F192" s="19"/>
      <c r="G192" s="19"/>
      <c r="H192" s="259"/>
      <c r="I192" s="259"/>
      <c r="J192" s="278" t="s">
        <v>339</v>
      </c>
      <c r="K192" s="539">
        <f>SUM(K186:K191)</f>
        <v>-2.2294032180000007</v>
      </c>
      <c r="L192" s="278" t="s">
        <v>336</v>
      </c>
      <c r="M192" s="487"/>
      <c r="N192" s="487"/>
      <c r="O192" s="487"/>
      <c r="P192" s="539">
        <f>SUM(P186:P191)</f>
        <v>14.173987701200003</v>
      </c>
      <c r="Q192" s="278" t="s">
        <v>336</v>
      </c>
    </row>
    <row r="193" spans="1:17" ht="13.5" thickBot="1">
      <c r="A193" s="273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3" max="255" man="1"/>
    <brk id="104" max="17" man="1"/>
    <brk id="16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C59">
      <selection activeCell="M50" sqref="M50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003906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5" t="str">
        <f>NDPL!Q1</f>
        <v>MAY-2015</v>
      </c>
    </row>
    <row r="2" ht="18.75" customHeight="1">
      <c r="A2" s="97" t="s">
        <v>245</v>
      </c>
    </row>
    <row r="3" ht="23.25">
      <c r="A3" s="220" t="s">
        <v>219</v>
      </c>
    </row>
    <row r="4" spans="1:16" ht="24" thickBot="1">
      <c r="A4" s="503" t="s">
        <v>220</v>
      </c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39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39" t="s">
        <v>6</v>
      </c>
      <c r="Q5" s="212" t="s">
        <v>317</v>
      </c>
    </row>
    <row r="6" ht="14.25" thickBot="1" thickTop="1"/>
    <row r="7" spans="1:17" ht="18" customHeight="1" thickTop="1">
      <c r="A7" s="186"/>
      <c r="B7" s="187" t="s">
        <v>203</v>
      </c>
      <c r="C7" s="188"/>
      <c r="D7" s="188"/>
      <c r="E7" s="188"/>
      <c r="F7" s="188"/>
      <c r="G7" s="71"/>
      <c r="H7" s="72"/>
      <c r="I7" s="593"/>
      <c r="J7" s="593"/>
      <c r="K7" s="593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594"/>
      <c r="J8" s="594"/>
      <c r="K8" s="594"/>
      <c r="L8" s="80"/>
      <c r="M8" s="78"/>
      <c r="N8" s="79"/>
      <c r="O8" s="79"/>
      <c r="P8" s="79"/>
      <c r="Q8" s="179"/>
    </row>
    <row r="9" spans="1:17" ht="18">
      <c r="A9" s="189">
        <v>1</v>
      </c>
      <c r="B9" s="190" t="s">
        <v>113</v>
      </c>
      <c r="C9" s="191">
        <v>4865136</v>
      </c>
      <c r="D9" s="195" t="s">
        <v>12</v>
      </c>
      <c r="E9" s="307" t="s">
        <v>354</v>
      </c>
      <c r="F9" s="196">
        <v>200</v>
      </c>
      <c r="G9" s="658">
        <v>51443</v>
      </c>
      <c r="H9" s="659">
        <v>51199</v>
      </c>
      <c r="I9" s="594">
        <f aca="true" t="shared" si="0" ref="I9:I15">G9-H9</f>
        <v>244</v>
      </c>
      <c r="J9" s="594">
        <f aca="true" t="shared" si="1" ref="J9:J63">$F9*I9</f>
        <v>48800</v>
      </c>
      <c r="K9" s="594">
        <f aca="true" t="shared" si="2" ref="K9:K63">J9/1000000</f>
        <v>0.0488</v>
      </c>
      <c r="L9" s="658">
        <v>78600</v>
      </c>
      <c r="M9" s="659">
        <v>77908</v>
      </c>
      <c r="N9" s="594">
        <f aca="true" t="shared" si="3" ref="N9:N15">L9-M9</f>
        <v>692</v>
      </c>
      <c r="O9" s="594">
        <f aca="true" t="shared" si="4" ref="O9:O63">$F9*N9</f>
        <v>138400</v>
      </c>
      <c r="P9" s="594">
        <f aca="true" t="shared" si="5" ref="P9:P63">O9/1000000</f>
        <v>0.1384</v>
      </c>
      <c r="Q9" s="551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7" t="s">
        <v>354</v>
      </c>
      <c r="F10" s="196">
        <v>100</v>
      </c>
      <c r="G10" s="422">
        <v>73786</v>
      </c>
      <c r="H10" s="423">
        <v>73445</v>
      </c>
      <c r="I10" s="594">
        <f t="shared" si="0"/>
        <v>341</v>
      </c>
      <c r="J10" s="594">
        <f t="shared" si="1"/>
        <v>34100</v>
      </c>
      <c r="K10" s="594">
        <f t="shared" si="2"/>
        <v>0.0341</v>
      </c>
      <c r="L10" s="422">
        <v>140391</v>
      </c>
      <c r="M10" s="423">
        <v>139453</v>
      </c>
      <c r="N10" s="585">
        <f t="shared" si="3"/>
        <v>938</v>
      </c>
      <c r="O10" s="585">
        <f t="shared" si="4"/>
        <v>93800</v>
      </c>
      <c r="P10" s="585">
        <f t="shared" si="5"/>
        <v>0.0938</v>
      </c>
      <c r="Q10" s="179"/>
    </row>
    <row r="11" spans="1:17" ht="18">
      <c r="A11" s="189">
        <v>3</v>
      </c>
      <c r="B11" s="190" t="s">
        <v>115</v>
      </c>
      <c r="C11" s="191">
        <v>4865138</v>
      </c>
      <c r="D11" s="195" t="s">
        <v>12</v>
      </c>
      <c r="E11" s="307" t="s">
        <v>354</v>
      </c>
      <c r="F11" s="196">
        <v>200</v>
      </c>
      <c r="G11" s="668">
        <v>978324</v>
      </c>
      <c r="H11" s="669">
        <v>978346</v>
      </c>
      <c r="I11" s="595">
        <f t="shared" si="0"/>
        <v>-22</v>
      </c>
      <c r="J11" s="595">
        <f t="shared" si="1"/>
        <v>-4400</v>
      </c>
      <c r="K11" s="595">
        <f t="shared" si="2"/>
        <v>-0.0044</v>
      </c>
      <c r="L11" s="668">
        <v>999120</v>
      </c>
      <c r="M11" s="669">
        <v>999199</v>
      </c>
      <c r="N11" s="595">
        <f t="shared" si="3"/>
        <v>-79</v>
      </c>
      <c r="O11" s="595">
        <f t="shared" si="4"/>
        <v>-15800</v>
      </c>
      <c r="P11" s="595">
        <f t="shared" si="5"/>
        <v>-0.0158</v>
      </c>
      <c r="Q11" s="666"/>
    </row>
    <row r="12" spans="1:17" ht="18">
      <c r="A12" s="189">
        <v>4</v>
      </c>
      <c r="B12" s="190" t="s">
        <v>116</v>
      </c>
      <c r="C12" s="191">
        <v>4865139</v>
      </c>
      <c r="D12" s="195" t="s">
        <v>12</v>
      </c>
      <c r="E12" s="307" t="s">
        <v>354</v>
      </c>
      <c r="F12" s="196">
        <v>200</v>
      </c>
      <c r="G12" s="422">
        <v>80596</v>
      </c>
      <c r="H12" s="423">
        <v>80379</v>
      </c>
      <c r="I12" s="594">
        <f t="shared" si="0"/>
        <v>217</v>
      </c>
      <c r="J12" s="594">
        <f t="shared" si="1"/>
        <v>43400</v>
      </c>
      <c r="K12" s="594">
        <f t="shared" si="2"/>
        <v>0.0434</v>
      </c>
      <c r="L12" s="422">
        <v>96382</v>
      </c>
      <c r="M12" s="423">
        <v>95531</v>
      </c>
      <c r="N12" s="585">
        <f t="shared" si="3"/>
        <v>851</v>
      </c>
      <c r="O12" s="585">
        <f t="shared" si="4"/>
        <v>170200</v>
      </c>
      <c r="P12" s="585">
        <f t="shared" si="5"/>
        <v>0.1702</v>
      </c>
      <c r="Q12" s="660"/>
    </row>
    <row r="13" spans="1:17" s="692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7" t="s">
        <v>354</v>
      </c>
      <c r="F13" s="196">
        <v>800</v>
      </c>
      <c r="G13" s="425">
        <v>11473</v>
      </c>
      <c r="H13" s="426">
        <v>11442</v>
      </c>
      <c r="I13" s="595">
        <f>G13-H13</f>
        <v>31</v>
      </c>
      <c r="J13" s="595">
        <f t="shared" si="1"/>
        <v>24800</v>
      </c>
      <c r="K13" s="595">
        <f t="shared" si="2"/>
        <v>0.0248</v>
      </c>
      <c r="L13" s="425">
        <v>4735</v>
      </c>
      <c r="M13" s="426">
        <v>4200</v>
      </c>
      <c r="N13" s="589">
        <f>L13-M13</f>
        <v>535</v>
      </c>
      <c r="O13" s="589">
        <f t="shared" si="4"/>
        <v>428000</v>
      </c>
      <c r="P13" s="589">
        <f t="shared" si="5"/>
        <v>0.428</v>
      </c>
      <c r="Q13" s="693"/>
    </row>
    <row r="14" spans="1:17" s="692" customFormat="1" ht="18" customHeight="1">
      <c r="A14" s="189">
        <v>6</v>
      </c>
      <c r="B14" s="190" t="s">
        <v>381</v>
      </c>
      <c r="C14" s="191">
        <v>4864949</v>
      </c>
      <c r="D14" s="195" t="s">
        <v>12</v>
      </c>
      <c r="E14" s="307" t="s">
        <v>354</v>
      </c>
      <c r="F14" s="196">
        <v>2000</v>
      </c>
      <c r="G14" s="425">
        <v>13972</v>
      </c>
      <c r="H14" s="426">
        <v>13964</v>
      </c>
      <c r="I14" s="595">
        <f t="shared" si="0"/>
        <v>8</v>
      </c>
      <c r="J14" s="595">
        <f t="shared" si="1"/>
        <v>16000</v>
      </c>
      <c r="K14" s="595">
        <f t="shared" si="2"/>
        <v>0.016</v>
      </c>
      <c r="L14" s="425">
        <v>2412</v>
      </c>
      <c r="M14" s="426">
        <v>2267</v>
      </c>
      <c r="N14" s="589">
        <f t="shared" si="3"/>
        <v>145</v>
      </c>
      <c r="O14" s="589">
        <f t="shared" si="4"/>
        <v>290000</v>
      </c>
      <c r="P14" s="589">
        <f t="shared" si="5"/>
        <v>0.29</v>
      </c>
      <c r="Q14" s="746"/>
    </row>
    <row r="15" spans="1:17" ht="18" customHeight="1">
      <c r="A15" s="189">
        <v>7</v>
      </c>
      <c r="B15" s="458" t="s">
        <v>403</v>
      </c>
      <c r="C15" s="463">
        <v>5128434</v>
      </c>
      <c r="D15" s="195" t="s">
        <v>12</v>
      </c>
      <c r="E15" s="307" t="s">
        <v>354</v>
      </c>
      <c r="F15" s="472">
        <v>800</v>
      </c>
      <c r="G15" s="422">
        <v>980687</v>
      </c>
      <c r="H15" s="423">
        <v>980697</v>
      </c>
      <c r="I15" s="594">
        <f t="shared" si="0"/>
        <v>-10</v>
      </c>
      <c r="J15" s="594">
        <f t="shared" si="1"/>
        <v>-8000</v>
      </c>
      <c r="K15" s="594">
        <f t="shared" si="2"/>
        <v>-0.008</v>
      </c>
      <c r="L15" s="422">
        <v>990540</v>
      </c>
      <c r="M15" s="423">
        <v>990766</v>
      </c>
      <c r="N15" s="585">
        <f t="shared" si="3"/>
        <v>-226</v>
      </c>
      <c r="O15" s="585">
        <f t="shared" si="4"/>
        <v>-180800</v>
      </c>
      <c r="P15" s="585">
        <f t="shared" si="5"/>
        <v>-0.1808</v>
      </c>
      <c r="Q15" s="179"/>
    </row>
    <row r="16" spans="1:17" ht="18" customHeight="1">
      <c r="A16" s="189">
        <v>8</v>
      </c>
      <c r="B16" s="458" t="s">
        <v>402</v>
      </c>
      <c r="C16" s="463">
        <v>5128430</v>
      </c>
      <c r="D16" s="195" t="s">
        <v>12</v>
      </c>
      <c r="E16" s="307" t="s">
        <v>354</v>
      </c>
      <c r="F16" s="472">
        <v>800</v>
      </c>
      <c r="G16" s="422">
        <v>979253</v>
      </c>
      <c r="H16" s="423">
        <v>979278</v>
      </c>
      <c r="I16" s="594">
        <f>G16-H16</f>
        <v>-25</v>
      </c>
      <c r="J16" s="594">
        <f t="shared" si="1"/>
        <v>-20000</v>
      </c>
      <c r="K16" s="594">
        <f t="shared" si="2"/>
        <v>-0.02</v>
      </c>
      <c r="L16" s="422">
        <v>986853</v>
      </c>
      <c r="M16" s="423">
        <v>987569</v>
      </c>
      <c r="N16" s="585">
        <f>L16-M16</f>
        <v>-716</v>
      </c>
      <c r="O16" s="585">
        <f t="shared" si="4"/>
        <v>-572800</v>
      </c>
      <c r="P16" s="585">
        <f t="shared" si="5"/>
        <v>-0.5728</v>
      </c>
      <c r="Q16" s="179"/>
    </row>
    <row r="17" spans="1:17" ht="18" customHeight="1">
      <c r="A17" s="189">
        <v>9</v>
      </c>
      <c r="B17" s="458" t="s">
        <v>396</v>
      </c>
      <c r="C17" s="463">
        <v>5128445</v>
      </c>
      <c r="D17" s="195" t="s">
        <v>12</v>
      </c>
      <c r="E17" s="307" t="s">
        <v>354</v>
      </c>
      <c r="F17" s="472">
        <v>800</v>
      </c>
      <c r="G17" s="422">
        <v>988335</v>
      </c>
      <c r="H17" s="423">
        <v>988365</v>
      </c>
      <c r="I17" s="594">
        <f>G17-H17</f>
        <v>-30</v>
      </c>
      <c r="J17" s="594">
        <f t="shared" si="1"/>
        <v>-24000</v>
      </c>
      <c r="K17" s="594">
        <f t="shared" si="2"/>
        <v>-0.024</v>
      </c>
      <c r="L17" s="422">
        <v>994337</v>
      </c>
      <c r="M17" s="423">
        <v>994779</v>
      </c>
      <c r="N17" s="585">
        <f>L17-M17</f>
        <v>-442</v>
      </c>
      <c r="O17" s="585">
        <f t="shared" si="4"/>
        <v>-353600</v>
      </c>
      <c r="P17" s="585">
        <f t="shared" si="5"/>
        <v>-0.3536</v>
      </c>
      <c r="Q17" s="552"/>
    </row>
    <row r="18" spans="1:17" ht="18" customHeight="1">
      <c r="A18" s="189"/>
      <c r="B18" s="197" t="s">
        <v>387</v>
      </c>
      <c r="C18" s="191"/>
      <c r="D18" s="195"/>
      <c r="E18" s="307"/>
      <c r="F18" s="196"/>
      <c r="G18" s="128"/>
      <c r="H18" s="505"/>
      <c r="I18" s="595"/>
      <c r="J18" s="595"/>
      <c r="K18" s="595"/>
      <c r="L18" s="508"/>
      <c r="M18" s="79"/>
      <c r="N18" s="585"/>
      <c r="O18" s="585"/>
      <c r="P18" s="585"/>
      <c r="Q18" s="179"/>
    </row>
    <row r="19" spans="1:17" ht="18" customHeight="1">
      <c r="A19" s="189">
        <v>10</v>
      </c>
      <c r="B19" s="190" t="s">
        <v>204</v>
      </c>
      <c r="C19" s="191">
        <v>4865124</v>
      </c>
      <c r="D19" s="192" t="s">
        <v>12</v>
      </c>
      <c r="E19" s="307" t="s">
        <v>354</v>
      </c>
      <c r="F19" s="196">
        <v>100</v>
      </c>
      <c r="G19" s="422">
        <v>998654</v>
      </c>
      <c r="H19" s="423">
        <v>998651</v>
      </c>
      <c r="I19" s="595">
        <f aca="true" t="shared" si="6" ref="I19:I26">G19-H19</f>
        <v>3</v>
      </c>
      <c r="J19" s="595">
        <f t="shared" si="1"/>
        <v>300</v>
      </c>
      <c r="K19" s="595">
        <f t="shared" si="2"/>
        <v>0.0003</v>
      </c>
      <c r="L19" s="422">
        <v>394239</v>
      </c>
      <c r="M19" s="423">
        <v>390043</v>
      </c>
      <c r="N19" s="585">
        <f aca="true" t="shared" si="7" ref="N19:N26">L19-M19</f>
        <v>4196</v>
      </c>
      <c r="O19" s="585">
        <f t="shared" si="4"/>
        <v>419600</v>
      </c>
      <c r="P19" s="585">
        <f t="shared" si="5"/>
        <v>0.4196</v>
      </c>
      <c r="Q19" s="179"/>
    </row>
    <row r="20" spans="1:17" s="692" customFormat="1" ht="13.5" customHeight="1">
      <c r="A20" s="189">
        <v>11</v>
      </c>
      <c r="B20" s="190" t="s">
        <v>205</v>
      </c>
      <c r="C20" s="191">
        <v>4865131</v>
      </c>
      <c r="D20" s="195" t="s">
        <v>12</v>
      </c>
      <c r="E20" s="307" t="s">
        <v>354</v>
      </c>
      <c r="F20" s="196">
        <v>75</v>
      </c>
      <c r="G20" s="425">
        <v>341</v>
      </c>
      <c r="H20" s="426">
        <v>299</v>
      </c>
      <c r="I20" s="732">
        <f>G20-H20</f>
        <v>42</v>
      </c>
      <c r="J20" s="732">
        <f>$F20*I20</f>
        <v>3150</v>
      </c>
      <c r="K20" s="732">
        <f>J20/1000000</f>
        <v>0.00315</v>
      </c>
      <c r="L20" s="425">
        <v>3535</v>
      </c>
      <c r="M20" s="426">
        <v>1330</v>
      </c>
      <c r="N20" s="342">
        <f>L20-M20</f>
        <v>2205</v>
      </c>
      <c r="O20" s="342">
        <f>$F20*N20</f>
        <v>165375</v>
      </c>
      <c r="P20" s="342">
        <f>O20/1000000</f>
        <v>0.165375</v>
      </c>
      <c r="Q20" s="728"/>
    </row>
    <row r="21" spans="1:17" ht="18" customHeight="1">
      <c r="A21" s="189">
        <v>12</v>
      </c>
      <c r="B21" s="193" t="s">
        <v>206</v>
      </c>
      <c r="C21" s="191">
        <v>4865126</v>
      </c>
      <c r="D21" s="195" t="s">
        <v>12</v>
      </c>
      <c r="E21" s="307" t="s">
        <v>354</v>
      </c>
      <c r="F21" s="196">
        <v>100</v>
      </c>
      <c r="G21" s="422">
        <v>16234</v>
      </c>
      <c r="H21" s="423">
        <v>16236</v>
      </c>
      <c r="I21" s="595">
        <f t="shared" si="6"/>
        <v>-2</v>
      </c>
      <c r="J21" s="595">
        <f t="shared" si="1"/>
        <v>-200</v>
      </c>
      <c r="K21" s="595">
        <f t="shared" si="2"/>
        <v>-0.0002</v>
      </c>
      <c r="L21" s="422">
        <v>375090</v>
      </c>
      <c r="M21" s="423">
        <v>373072</v>
      </c>
      <c r="N21" s="585">
        <f t="shared" si="7"/>
        <v>2018</v>
      </c>
      <c r="O21" s="585">
        <f t="shared" si="4"/>
        <v>201800</v>
      </c>
      <c r="P21" s="585">
        <f t="shared" si="5"/>
        <v>0.2018</v>
      </c>
      <c r="Q21" s="179"/>
    </row>
    <row r="22" spans="1:17" ht="18" customHeight="1">
      <c r="A22" s="189">
        <v>13</v>
      </c>
      <c r="B22" s="190" t="s">
        <v>207</v>
      </c>
      <c r="C22" s="191">
        <v>4865127</v>
      </c>
      <c r="D22" s="195" t="s">
        <v>12</v>
      </c>
      <c r="E22" s="307" t="s">
        <v>354</v>
      </c>
      <c r="F22" s="196">
        <v>100</v>
      </c>
      <c r="G22" s="422">
        <v>1799</v>
      </c>
      <c r="H22" s="423">
        <v>1818</v>
      </c>
      <c r="I22" s="595">
        <f t="shared" si="6"/>
        <v>-19</v>
      </c>
      <c r="J22" s="595">
        <f t="shared" si="1"/>
        <v>-1900</v>
      </c>
      <c r="K22" s="595">
        <f t="shared" si="2"/>
        <v>-0.0019</v>
      </c>
      <c r="L22" s="422">
        <v>363440</v>
      </c>
      <c r="M22" s="423">
        <v>364106</v>
      </c>
      <c r="N22" s="585">
        <f t="shared" si="7"/>
        <v>-666</v>
      </c>
      <c r="O22" s="585">
        <f t="shared" si="4"/>
        <v>-66600</v>
      </c>
      <c r="P22" s="585">
        <f t="shared" si="5"/>
        <v>-0.0666</v>
      </c>
      <c r="Q22" s="179"/>
    </row>
    <row r="23" spans="1:17" ht="18" customHeight="1">
      <c r="A23" s="189">
        <v>14</v>
      </c>
      <c r="B23" s="190" t="s">
        <v>208</v>
      </c>
      <c r="C23" s="191">
        <v>4865128</v>
      </c>
      <c r="D23" s="195" t="s">
        <v>12</v>
      </c>
      <c r="E23" s="307" t="s">
        <v>354</v>
      </c>
      <c r="F23" s="196">
        <v>100</v>
      </c>
      <c r="G23" s="422">
        <v>995337</v>
      </c>
      <c r="H23" s="423">
        <v>995339</v>
      </c>
      <c r="I23" s="595">
        <f t="shared" si="6"/>
        <v>-2</v>
      </c>
      <c r="J23" s="595">
        <f t="shared" si="1"/>
        <v>-200</v>
      </c>
      <c r="K23" s="595">
        <f t="shared" si="2"/>
        <v>-0.0002</v>
      </c>
      <c r="L23" s="422">
        <v>312928</v>
      </c>
      <c r="M23" s="423">
        <v>309627</v>
      </c>
      <c r="N23" s="585">
        <f t="shared" si="7"/>
        <v>3301</v>
      </c>
      <c r="O23" s="585">
        <f t="shared" si="4"/>
        <v>330100</v>
      </c>
      <c r="P23" s="585">
        <f t="shared" si="5"/>
        <v>0.3301</v>
      </c>
      <c r="Q23" s="179"/>
    </row>
    <row r="24" spans="1:17" ht="18" customHeight="1">
      <c r="A24" s="189">
        <v>15</v>
      </c>
      <c r="B24" s="190" t="s">
        <v>209</v>
      </c>
      <c r="C24" s="191">
        <v>4865129</v>
      </c>
      <c r="D24" s="192" t="s">
        <v>12</v>
      </c>
      <c r="E24" s="307" t="s">
        <v>354</v>
      </c>
      <c r="F24" s="196">
        <v>100</v>
      </c>
      <c r="G24" s="422">
        <v>932</v>
      </c>
      <c r="H24" s="423">
        <v>947</v>
      </c>
      <c r="I24" s="595">
        <f t="shared" si="6"/>
        <v>-15</v>
      </c>
      <c r="J24" s="595">
        <f t="shared" si="1"/>
        <v>-1500</v>
      </c>
      <c r="K24" s="595">
        <f t="shared" si="2"/>
        <v>-0.0015</v>
      </c>
      <c r="L24" s="422">
        <v>194623</v>
      </c>
      <c r="M24" s="423">
        <v>195206</v>
      </c>
      <c r="N24" s="585">
        <f t="shared" si="7"/>
        <v>-583</v>
      </c>
      <c r="O24" s="585">
        <f t="shared" si="4"/>
        <v>-58300</v>
      </c>
      <c r="P24" s="585">
        <f t="shared" si="5"/>
        <v>-0.0583</v>
      </c>
      <c r="Q24" s="179"/>
    </row>
    <row r="25" spans="1:17" ht="18" customHeight="1">
      <c r="A25" s="189">
        <v>16</v>
      </c>
      <c r="B25" s="190" t="s">
        <v>210</v>
      </c>
      <c r="C25" s="191">
        <v>4865130</v>
      </c>
      <c r="D25" s="195" t="s">
        <v>12</v>
      </c>
      <c r="E25" s="307" t="s">
        <v>354</v>
      </c>
      <c r="F25" s="196">
        <v>100</v>
      </c>
      <c r="G25" s="422">
        <v>11803</v>
      </c>
      <c r="H25" s="423">
        <v>11869</v>
      </c>
      <c r="I25" s="595">
        <f t="shared" si="6"/>
        <v>-66</v>
      </c>
      <c r="J25" s="595">
        <f t="shared" si="1"/>
        <v>-6600</v>
      </c>
      <c r="K25" s="595">
        <f t="shared" si="2"/>
        <v>-0.0066</v>
      </c>
      <c r="L25" s="422">
        <v>258556</v>
      </c>
      <c r="M25" s="423">
        <v>258935</v>
      </c>
      <c r="N25" s="585">
        <f t="shared" si="7"/>
        <v>-379</v>
      </c>
      <c r="O25" s="585">
        <f t="shared" si="4"/>
        <v>-37900</v>
      </c>
      <c r="P25" s="585">
        <f t="shared" si="5"/>
        <v>-0.0379</v>
      </c>
      <c r="Q25" s="179"/>
    </row>
    <row r="26" spans="1:17" ht="18" customHeight="1">
      <c r="A26" s="189">
        <v>17</v>
      </c>
      <c r="B26" s="190" t="s">
        <v>211</v>
      </c>
      <c r="C26" s="191">
        <v>4865132</v>
      </c>
      <c r="D26" s="195" t="s">
        <v>12</v>
      </c>
      <c r="E26" s="307" t="s">
        <v>354</v>
      </c>
      <c r="F26" s="196">
        <v>100</v>
      </c>
      <c r="G26" s="425">
        <v>55971</v>
      </c>
      <c r="H26" s="426">
        <v>55854</v>
      </c>
      <c r="I26" s="595">
        <f t="shared" si="6"/>
        <v>117</v>
      </c>
      <c r="J26" s="595">
        <f t="shared" si="1"/>
        <v>11700</v>
      </c>
      <c r="K26" s="595">
        <f t="shared" si="2"/>
        <v>0.0117</v>
      </c>
      <c r="L26" s="425">
        <v>712500</v>
      </c>
      <c r="M26" s="426">
        <v>709206</v>
      </c>
      <c r="N26" s="589">
        <f t="shared" si="7"/>
        <v>3294</v>
      </c>
      <c r="O26" s="589">
        <f t="shared" si="4"/>
        <v>329400</v>
      </c>
      <c r="P26" s="589">
        <f t="shared" si="5"/>
        <v>0.3294</v>
      </c>
      <c r="Q26" s="552"/>
    </row>
    <row r="27" spans="1:17" ht="18" customHeight="1">
      <c r="A27" s="189"/>
      <c r="B27" s="198" t="s">
        <v>212</v>
      </c>
      <c r="C27" s="191"/>
      <c r="D27" s="195"/>
      <c r="E27" s="307"/>
      <c r="F27" s="196"/>
      <c r="G27" s="128"/>
      <c r="H27" s="505"/>
      <c r="I27" s="595"/>
      <c r="J27" s="595"/>
      <c r="K27" s="595"/>
      <c r="L27" s="508"/>
      <c r="M27" s="79"/>
      <c r="N27" s="585"/>
      <c r="O27" s="585"/>
      <c r="P27" s="585"/>
      <c r="Q27" s="179"/>
    </row>
    <row r="28" spans="1:17" ht="18" customHeight="1">
      <c r="A28" s="189">
        <v>18</v>
      </c>
      <c r="B28" s="190" t="s">
        <v>213</v>
      </c>
      <c r="C28" s="191">
        <v>4865037</v>
      </c>
      <c r="D28" s="195" t="s">
        <v>12</v>
      </c>
      <c r="E28" s="307" t="s">
        <v>354</v>
      </c>
      <c r="F28" s="196">
        <v>1100</v>
      </c>
      <c r="G28" s="422">
        <v>0</v>
      </c>
      <c r="H28" s="423">
        <v>0</v>
      </c>
      <c r="I28" s="595">
        <f>G28-H28</f>
        <v>0</v>
      </c>
      <c r="J28" s="595">
        <f t="shared" si="1"/>
        <v>0</v>
      </c>
      <c r="K28" s="595">
        <f t="shared" si="2"/>
        <v>0</v>
      </c>
      <c r="L28" s="422">
        <v>90795</v>
      </c>
      <c r="M28" s="423">
        <v>88663</v>
      </c>
      <c r="N28" s="585">
        <f>L28-M28</f>
        <v>2132</v>
      </c>
      <c r="O28" s="585">
        <f t="shared" si="4"/>
        <v>2345200</v>
      </c>
      <c r="P28" s="585">
        <f t="shared" si="5"/>
        <v>2.3452</v>
      </c>
      <c r="Q28" s="179"/>
    </row>
    <row r="29" spans="1:17" ht="18" customHeight="1">
      <c r="A29" s="189">
        <v>19</v>
      </c>
      <c r="B29" s="190" t="s">
        <v>214</v>
      </c>
      <c r="C29" s="191">
        <v>4865038</v>
      </c>
      <c r="D29" s="195" t="s">
        <v>12</v>
      </c>
      <c r="E29" s="307" t="s">
        <v>354</v>
      </c>
      <c r="F29" s="196">
        <v>1000</v>
      </c>
      <c r="G29" s="422">
        <v>1088</v>
      </c>
      <c r="H29" s="423">
        <v>1087</v>
      </c>
      <c r="I29" s="595">
        <f>G29-H29</f>
        <v>1</v>
      </c>
      <c r="J29" s="595">
        <f t="shared" si="1"/>
        <v>1000</v>
      </c>
      <c r="K29" s="595">
        <f t="shared" si="2"/>
        <v>0.001</v>
      </c>
      <c r="L29" s="422">
        <v>40449</v>
      </c>
      <c r="M29" s="423">
        <v>39913</v>
      </c>
      <c r="N29" s="585">
        <f>L29-M29</f>
        <v>536</v>
      </c>
      <c r="O29" s="585">
        <f t="shared" si="4"/>
        <v>536000</v>
      </c>
      <c r="P29" s="585">
        <f t="shared" si="5"/>
        <v>0.536</v>
      </c>
      <c r="Q29" s="179"/>
    </row>
    <row r="30" spans="1:17" ht="18" customHeight="1">
      <c r="A30" s="189">
        <v>20</v>
      </c>
      <c r="B30" s="190" t="s">
        <v>215</v>
      </c>
      <c r="C30" s="191">
        <v>4865039</v>
      </c>
      <c r="D30" s="195" t="s">
        <v>12</v>
      </c>
      <c r="E30" s="307" t="s">
        <v>354</v>
      </c>
      <c r="F30" s="196">
        <v>1100</v>
      </c>
      <c r="G30" s="422">
        <v>0</v>
      </c>
      <c r="H30" s="423">
        <v>0</v>
      </c>
      <c r="I30" s="595">
        <f>G30-H30</f>
        <v>0</v>
      </c>
      <c r="J30" s="595">
        <f t="shared" si="1"/>
        <v>0</v>
      </c>
      <c r="K30" s="595">
        <f t="shared" si="2"/>
        <v>0</v>
      </c>
      <c r="L30" s="422">
        <v>152047</v>
      </c>
      <c r="M30" s="423">
        <v>150721</v>
      </c>
      <c r="N30" s="585">
        <f>L30-M30</f>
        <v>1326</v>
      </c>
      <c r="O30" s="585">
        <f t="shared" si="4"/>
        <v>1458600</v>
      </c>
      <c r="P30" s="585">
        <f t="shared" si="5"/>
        <v>1.4586</v>
      </c>
      <c r="Q30" s="179"/>
    </row>
    <row r="31" spans="1:17" s="692" customFormat="1" ht="18" customHeight="1">
      <c r="A31" s="189">
        <v>21</v>
      </c>
      <c r="B31" s="193" t="s">
        <v>216</v>
      </c>
      <c r="C31" s="191">
        <v>4865040</v>
      </c>
      <c r="D31" s="195" t="s">
        <v>12</v>
      </c>
      <c r="E31" s="307" t="s">
        <v>354</v>
      </c>
      <c r="F31" s="196">
        <v>1000</v>
      </c>
      <c r="G31" s="425">
        <v>3225</v>
      </c>
      <c r="H31" s="426">
        <v>3230</v>
      </c>
      <c r="I31" s="732">
        <f>G31-H31</f>
        <v>-5</v>
      </c>
      <c r="J31" s="732">
        <f t="shared" si="1"/>
        <v>-5000</v>
      </c>
      <c r="K31" s="732">
        <f t="shared" si="2"/>
        <v>-0.005</v>
      </c>
      <c r="L31" s="425">
        <v>54019</v>
      </c>
      <c r="M31" s="426">
        <v>54066</v>
      </c>
      <c r="N31" s="342">
        <f>L31-M31</f>
        <v>-47</v>
      </c>
      <c r="O31" s="342">
        <f t="shared" si="4"/>
        <v>-47000</v>
      </c>
      <c r="P31" s="342">
        <f t="shared" si="5"/>
        <v>-0.047</v>
      </c>
      <c r="Q31" s="701"/>
    </row>
    <row r="32" spans="1:17" ht="18" customHeight="1">
      <c r="A32" s="189"/>
      <c r="B32" s="198"/>
      <c r="C32" s="191"/>
      <c r="D32" s="195"/>
      <c r="E32" s="307"/>
      <c r="F32" s="196"/>
      <c r="G32" s="128"/>
      <c r="H32" s="79"/>
      <c r="I32" s="594"/>
      <c r="J32" s="594"/>
      <c r="K32" s="596">
        <f>SUM(K28:K31)</f>
        <v>-0.004</v>
      </c>
      <c r="L32" s="216"/>
      <c r="M32" s="79"/>
      <c r="N32" s="585"/>
      <c r="O32" s="585"/>
      <c r="P32" s="647">
        <f>SUM(P28:P31)</f>
        <v>4.292800000000001</v>
      </c>
      <c r="Q32" s="179"/>
    </row>
    <row r="33" spans="1:17" ht="18" customHeight="1">
      <c r="A33" s="189"/>
      <c r="B33" s="197" t="s">
        <v>121</v>
      </c>
      <c r="C33" s="191"/>
      <c r="D33" s="192"/>
      <c r="E33" s="307"/>
      <c r="F33" s="196"/>
      <c r="G33" s="128"/>
      <c r="H33" s="79"/>
      <c r="I33" s="594"/>
      <c r="J33" s="594"/>
      <c r="K33" s="594"/>
      <c r="L33" s="216"/>
      <c r="M33" s="79"/>
      <c r="N33" s="585"/>
      <c r="O33" s="585"/>
      <c r="P33" s="585"/>
      <c r="Q33" s="179"/>
    </row>
    <row r="34" spans="1:17" ht="18" customHeight="1">
      <c r="A34" s="189">
        <v>22</v>
      </c>
      <c r="B34" s="691" t="s">
        <v>408</v>
      </c>
      <c r="C34" s="191">
        <v>4864845</v>
      </c>
      <c r="D34" s="190" t="s">
        <v>12</v>
      </c>
      <c r="E34" s="190" t="s">
        <v>354</v>
      </c>
      <c r="F34" s="196">
        <v>1000</v>
      </c>
      <c r="G34" s="425">
        <v>4262</v>
      </c>
      <c r="H34" s="426">
        <v>4154</v>
      </c>
      <c r="I34" s="595">
        <f>G34-H34</f>
        <v>108</v>
      </c>
      <c r="J34" s="595">
        <f t="shared" si="1"/>
        <v>108000</v>
      </c>
      <c r="K34" s="595">
        <f t="shared" si="2"/>
        <v>0.108</v>
      </c>
      <c r="L34" s="425">
        <v>73768</v>
      </c>
      <c r="M34" s="426">
        <v>73763</v>
      </c>
      <c r="N34" s="589">
        <f>L34-M34</f>
        <v>5</v>
      </c>
      <c r="O34" s="589">
        <f t="shared" si="4"/>
        <v>5000</v>
      </c>
      <c r="P34" s="589">
        <f t="shared" si="5"/>
        <v>0.005</v>
      </c>
      <c r="Q34" s="690"/>
    </row>
    <row r="35" spans="1:17" ht="18">
      <c r="A35" s="189">
        <v>23</v>
      </c>
      <c r="B35" s="190" t="s">
        <v>188</v>
      </c>
      <c r="C35" s="191">
        <v>4864862</v>
      </c>
      <c r="D35" s="195" t="s">
        <v>12</v>
      </c>
      <c r="E35" s="307" t="s">
        <v>354</v>
      </c>
      <c r="F35" s="196">
        <v>1000</v>
      </c>
      <c r="G35" s="425">
        <v>15079</v>
      </c>
      <c r="H35" s="426">
        <v>14977</v>
      </c>
      <c r="I35" s="595">
        <f>G35-H35</f>
        <v>102</v>
      </c>
      <c r="J35" s="595">
        <f t="shared" si="1"/>
        <v>102000</v>
      </c>
      <c r="K35" s="595">
        <f t="shared" si="2"/>
        <v>0.102</v>
      </c>
      <c r="L35" s="425">
        <v>234</v>
      </c>
      <c r="M35" s="426">
        <v>171</v>
      </c>
      <c r="N35" s="589">
        <f>L35-M35</f>
        <v>63</v>
      </c>
      <c r="O35" s="589">
        <f t="shared" si="4"/>
        <v>63000</v>
      </c>
      <c r="P35" s="589">
        <f t="shared" si="5"/>
        <v>0.063</v>
      </c>
      <c r="Q35" s="663"/>
    </row>
    <row r="36" spans="1:17" ht="18" customHeight="1">
      <c r="A36" s="189">
        <v>24</v>
      </c>
      <c r="B36" s="193" t="s">
        <v>189</v>
      </c>
      <c r="C36" s="191">
        <v>4865142</v>
      </c>
      <c r="D36" s="195" t="s">
        <v>12</v>
      </c>
      <c r="E36" s="307" t="s">
        <v>354</v>
      </c>
      <c r="F36" s="196">
        <v>500</v>
      </c>
      <c r="G36" s="422">
        <v>905647</v>
      </c>
      <c r="H36" s="423">
        <v>905636</v>
      </c>
      <c r="I36" s="594">
        <f>G36-H36</f>
        <v>11</v>
      </c>
      <c r="J36" s="594">
        <f t="shared" si="1"/>
        <v>5500</v>
      </c>
      <c r="K36" s="594">
        <f t="shared" si="2"/>
        <v>0.0055</v>
      </c>
      <c r="L36" s="422">
        <v>54750</v>
      </c>
      <c r="M36" s="423">
        <v>54662</v>
      </c>
      <c r="N36" s="585">
        <f>L36-M36</f>
        <v>88</v>
      </c>
      <c r="O36" s="585">
        <f t="shared" si="4"/>
        <v>44000</v>
      </c>
      <c r="P36" s="585">
        <f t="shared" si="5"/>
        <v>0.044</v>
      </c>
      <c r="Q36" s="663"/>
    </row>
    <row r="37" spans="1:17" s="692" customFormat="1" ht="18" customHeight="1">
      <c r="A37" s="189">
        <v>25</v>
      </c>
      <c r="B37" s="193" t="s">
        <v>416</v>
      </c>
      <c r="C37" s="191">
        <v>5128435</v>
      </c>
      <c r="D37" s="195" t="s">
        <v>12</v>
      </c>
      <c r="E37" s="307" t="s">
        <v>354</v>
      </c>
      <c r="F37" s="196">
        <v>400</v>
      </c>
      <c r="G37" s="425">
        <v>1961</v>
      </c>
      <c r="H37" s="426">
        <v>2201</v>
      </c>
      <c r="I37" s="732">
        <f>G37-H37</f>
        <v>-240</v>
      </c>
      <c r="J37" s="732">
        <f>$F37*I37</f>
        <v>-96000</v>
      </c>
      <c r="K37" s="732">
        <f>J37/1000000</f>
        <v>-0.096</v>
      </c>
      <c r="L37" s="425">
        <v>3055</v>
      </c>
      <c r="M37" s="426">
        <v>3079</v>
      </c>
      <c r="N37" s="342">
        <f>L37-M37</f>
        <v>-24</v>
      </c>
      <c r="O37" s="342">
        <f>$F37*N37</f>
        <v>-9600</v>
      </c>
      <c r="P37" s="342">
        <f>O37/1000000</f>
        <v>-0.0096</v>
      </c>
      <c r="Q37" s="695"/>
    </row>
    <row r="38" spans="1:17" ht="18" customHeight="1">
      <c r="A38" s="189"/>
      <c r="B38" s="198" t="s">
        <v>193</v>
      </c>
      <c r="C38" s="191"/>
      <c r="D38" s="195"/>
      <c r="E38" s="307"/>
      <c r="F38" s="196"/>
      <c r="G38" s="128"/>
      <c r="H38" s="79"/>
      <c r="I38" s="594"/>
      <c r="J38" s="594"/>
      <c r="K38" s="594"/>
      <c r="L38" s="216"/>
      <c r="M38" s="79"/>
      <c r="N38" s="585"/>
      <c r="O38" s="585"/>
      <c r="P38" s="585"/>
      <c r="Q38" s="661"/>
    </row>
    <row r="39" spans="1:17" ht="17.25" customHeight="1">
      <c r="A39" s="189">
        <v>25</v>
      </c>
      <c r="B39" s="190" t="s">
        <v>407</v>
      </c>
      <c r="C39" s="191">
        <v>4864892</v>
      </c>
      <c r="D39" s="195" t="s">
        <v>12</v>
      </c>
      <c r="E39" s="307" t="s">
        <v>354</v>
      </c>
      <c r="F39" s="196">
        <v>-500</v>
      </c>
      <c r="G39" s="425">
        <v>999654</v>
      </c>
      <c r="H39" s="426">
        <v>999654</v>
      </c>
      <c r="I39" s="595">
        <f>G39-H39</f>
        <v>0</v>
      </c>
      <c r="J39" s="595">
        <f t="shared" si="1"/>
        <v>0</v>
      </c>
      <c r="K39" s="595">
        <f t="shared" si="2"/>
        <v>0</v>
      </c>
      <c r="L39" s="425">
        <v>17094</v>
      </c>
      <c r="M39" s="426">
        <v>17094</v>
      </c>
      <c r="N39" s="589">
        <f>L39-M39</f>
        <v>0</v>
      </c>
      <c r="O39" s="589">
        <f t="shared" si="4"/>
        <v>0</v>
      </c>
      <c r="P39" s="589">
        <f t="shared" si="5"/>
        <v>0</v>
      </c>
      <c r="Q39" s="661"/>
    </row>
    <row r="40" spans="1:17" s="692" customFormat="1" ht="17.25" customHeight="1">
      <c r="A40" s="189">
        <v>26</v>
      </c>
      <c r="B40" s="190" t="s">
        <v>410</v>
      </c>
      <c r="C40" s="191">
        <v>4864826</v>
      </c>
      <c r="D40" s="150" t="s">
        <v>12</v>
      </c>
      <c r="E40" s="115" t="s">
        <v>354</v>
      </c>
      <c r="F40" s="396">
        <v>83.33</v>
      </c>
      <c r="G40" s="425">
        <v>2719</v>
      </c>
      <c r="H40" s="426">
        <v>2719</v>
      </c>
      <c r="I40" s="348">
        <f>G40-H40</f>
        <v>0</v>
      </c>
      <c r="J40" s="348">
        <f t="shared" si="1"/>
        <v>0</v>
      </c>
      <c r="K40" s="348">
        <f t="shared" si="2"/>
        <v>0</v>
      </c>
      <c r="L40" s="425">
        <v>978921</v>
      </c>
      <c r="M40" s="426">
        <v>978921</v>
      </c>
      <c r="N40" s="348">
        <f>L40-M40</f>
        <v>0</v>
      </c>
      <c r="O40" s="348">
        <f t="shared" si="4"/>
        <v>0</v>
      </c>
      <c r="P40" s="348">
        <f t="shared" si="5"/>
        <v>0</v>
      </c>
      <c r="Q40" s="663"/>
    </row>
    <row r="41" spans="1:17" s="692" customFormat="1" ht="17.25" customHeight="1">
      <c r="A41" s="189"/>
      <c r="B41" s="190"/>
      <c r="C41" s="191">
        <v>4865048</v>
      </c>
      <c r="D41" s="195" t="s">
        <v>12</v>
      </c>
      <c r="E41" s="307" t="s">
        <v>354</v>
      </c>
      <c r="F41" s="194">
        <v>250</v>
      </c>
      <c r="G41" s="425">
        <v>0</v>
      </c>
      <c r="H41" s="426">
        <v>0</v>
      </c>
      <c r="I41" s="732">
        <f>G41-H41</f>
        <v>0</v>
      </c>
      <c r="J41" s="732">
        <f>$F41*I41</f>
        <v>0</v>
      </c>
      <c r="K41" s="732">
        <f>J41/1000000</f>
        <v>0</v>
      </c>
      <c r="L41" s="425">
        <v>0</v>
      </c>
      <c r="M41" s="426">
        <v>0</v>
      </c>
      <c r="N41" s="342">
        <f>L41-M41</f>
        <v>0</v>
      </c>
      <c r="O41" s="342">
        <f>$F41*N41</f>
        <v>0</v>
      </c>
      <c r="P41" s="342">
        <f>O41/1000000</f>
        <v>0</v>
      </c>
      <c r="Q41" s="728" t="s">
        <v>445</v>
      </c>
    </row>
    <row r="42" spans="1:17" ht="17.25" customHeight="1">
      <c r="A42" s="189">
        <v>27</v>
      </c>
      <c r="B42" s="190" t="s">
        <v>121</v>
      </c>
      <c r="C42" s="191">
        <v>4864791</v>
      </c>
      <c r="D42" s="195" t="s">
        <v>12</v>
      </c>
      <c r="E42" s="307" t="s">
        <v>354</v>
      </c>
      <c r="F42" s="194">
        <v>-166.666666666667</v>
      </c>
      <c r="G42" s="425">
        <v>987604</v>
      </c>
      <c r="H42" s="426">
        <v>987604</v>
      </c>
      <c r="I42" s="595">
        <f>G42-H42</f>
        <v>0</v>
      </c>
      <c r="J42" s="595">
        <f t="shared" si="1"/>
        <v>0</v>
      </c>
      <c r="K42" s="595">
        <f t="shared" si="2"/>
        <v>0</v>
      </c>
      <c r="L42" s="425">
        <v>993182</v>
      </c>
      <c r="M42" s="426">
        <v>993182</v>
      </c>
      <c r="N42" s="589">
        <f>L42-M42</f>
        <v>0</v>
      </c>
      <c r="O42" s="589">
        <f t="shared" si="4"/>
        <v>0</v>
      </c>
      <c r="P42" s="589">
        <f t="shared" si="5"/>
        <v>0</v>
      </c>
      <c r="Q42" s="530"/>
    </row>
    <row r="43" spans="1:17" ht="16.5" customHeight="1" thickBot="1">
      <c r="A43" s="189"/>
      <c r="B43" s="682"/>
      <c r="C43" s="202"/>
      <c r="D43" s="204"/>
      <c r="E43" s="201"/>
      <c r="F43" s="683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0"/>
    </row>
    <row r="44" spans="1:17" ht="18" customHeight="1" thickTop="1">
      <c r="A44" s="188"/>
      <c r="B44" s="190"/>
      <c r="C44" s="191"/>
      <c r="D44" s="192"/>
      <c r="E44" s="307"/>
      <c r="F44" s="191"/>
      <c r="G44" s="191"/>
      <c r="H44" s="79"/>
      <c r="I44" s="79"/>
      <c r="J44" s="79"/>
      <c r="K44" s="79"/>
      <c r="L44" s="507"/>
      <c r="M44" s="79"/>
      <c r="N44" s="79"/>
      <c r="O44" s="79"/>
      <c r="P44" s="79"/>
      <c r="Q44" s="25"/>
    </row>
    <row r="45" spans="1:17" ht="21" customHeight="1" thickBot="1">
      <c r="A45" s="213"/>
      <c r="B45" s="514"/>
      <c r="C45" s="202"/>
      <c r="D45" s="204"/>
      <c r="E45" s="201"/>
      <c r="F45" s="202"/>
      <c r="G45" s="202"/>
      <c r="H45" s="89"/>
      <c r="I45" s="89"/>
      <c r="J45" s="89"/>
      <c r="K45" s="89"/>
      <c r="L45" s="89"/>
      <c r="M45" s="89"/>
      <c r="N45" s="89"/>
      <c r="O45" s="89"/>
      <c r="P45" s="89"/>
      <c r="Q45" s="215" t="str">
        <f>NDPL!Q1</f>
        <v>MAY-2015</v>
      </c>
    </row>
    <row r="46" spans="1:17" ht="21.75" customHeight="1" thickTop="1">
      <c r="A46" s="186"/>
      <c r="B46" s="518" t="s">
        <v>356</v>
      </c>
      <c r="C46" s="191"/>
      <c r="D46" s="192"/>
      <c r="E46" s="307"/>
      <c r="F46" s="191"/>
      <c r="G46" s="519"/>
      <c r="H46" s="79"/>
      <c r="I46" s="79"/>
      <c r="J46" s="79"/>
      <c r="K46" s="79"/>
      <c r="L46" s="519"/>
      <c r="M46" s="79"/>
      <c r="N46" s="79"/>
      <c r="O46" s="79"/>
      <c r="P46" s="520"/>
      <c r="Q46" s="521"/>
    </row>
    <row r="47" spans="1:17" ht="21" customHeight="1">
      <c r="A47" s="189"/>
      <c r="B47" s="672" t="s">
        <v>400</v>
      </c>
      <c r="C47" s="191"/>
      <c r="D47" s="192"/>
      <c r="E47" s="307"/>
      <c r="F47" s="191"/>
      <c r="G47" s="128"/>
      <c r="H47" s="79"/>
      <c r="I47" s="79"/>
      <c r="J47" s="79"/>
      <c r="K47" s="79"/>
      <c r="L47" s="128"/>
      <c r="M47" s="79"/>
      <c r="N47" s="79"/>
      <c r="O47" s="79"/>
      <c r="P47" s="79"/>
      <c r="Q47" s="673"/>
    </row>
    <row r="48" spans="1:17" ht="18">
      <c r="A48" s="189">
        <v>26</v>
      </c>
      <c r="B48" s="190" t="s">
        <v>401</v>
      </c>
      <c r="C48" s="191">
        <v>5128418</v>
      </c>
      <c r="D48" s="195" t="s">
        <v>12</v>
      </c>
      <c r="E48" s="307" t="s">
        <v>354</v>
      </c>
      <c r="F48" s="191">
        <v>-1000</v>
      </c>
      <c r="G48" s="422">
        <v>964659</v>
      </c>
      <c r="H48" s="423">
        <v>964768</v>
      </c>
      <c r="I48" s="585">
        <f>G48-H48</f>
        <v>-109</v>
      </c>
      <c r="J48" s="585">
        <f t="shared" si="1"/>
        <v>109000</v>
      </c>
      <c r="K48" s="585">
        <f t="shared" si="2"/>
        <v>0.109</v>
      </c>
      <c r="L48" s="422">
        <v>975631</v>
      </c>
      <c r="M48" s="423">
        <v>978455</v>
      </c>
      <c r="N48" s="585">
        <f>L48-M48</f>
        <v>-2824</v>
      </c>
      <c r="O48" s="585">
        <f t="shared" si="4"/>
        <v>2824000</v>
      </c>
      <c r="P48" s="585">
        <f t="shared" si="5"/>
        <v>2.824</v>
      </c>
      <c r="Q48" s="674"/>
    </row>
    <row r="49" spans="1:17" ht="18">
      <c r="A49" s="189">
        <v>27</v>
      </c>
      <c r="B49" s="190" t="s">
        <v>412</v>
      </c>
      <c r="C49" s="191">
        <v>5128421</v>
      </c>
      <c r="D49" s="195" t="s">
        <v>12</v>
      </c>
      <c r="E49" s="307" t="s">
        <v>354</v>
      </c>
      <c r="F49" s="191">
        <v>-1000</v>
      </c>
      <c r="G49" s="422">
        <v>23</v>
      </c>
      <c r="H49" s="423">
        <v>23</v>
      </c>
      <c r="I49" s="372">
        <f>G49-H49</f>
        <v>0</v>
      </c>
      <c r="J49" s="372">
        <f>$F49*I49</f>
        <v>0</v>
      </c>
      <c r="K49" s="372">
        <f>J49/1000000</f>
        <v>0</v>
      </c>
      <c r="L49" s="422">
        <v>999720</v>
      </c>
      <c r="M49" s="423">
        <v>1000044</v>
      </c>
      <c r="N49" s="372">
        <f>L49-M49</f>
        <v>-324</v>
      </c>
      <c r="O49" s="372">
        <f>$F49*N49</f>
        <v>324000</v>
      </c>
      <c r="P49" s="372">
        <f>O49/1000000</f>
        <v>0.324</v>
      </c>
      <c r="Q49" s="674"/>
    </row>
    <row r="50" spans="1:17" ht="18">
      <c r="A50" s="189"/>
      <c r="B50" s="672" t="s">
        <v>404</v>
      </c>
      <c r="C50" s="191"/>
      <c r="D50" s="195"/>
      <c r="E50" s="307"/>
      <c r="F50" s="191"/>
      <c r="G50" s="422"/>
      <c r="H50" s="423"/>
      <c r="I50" s="585"/>
      <c r="J50" s="585"/>
      <c r="K50" s="585"/>
      <c r="L50" s="422"/>
      <c r="M50" s="423"/>
      <c r="N50" s="585"/>
      <c r="O50" s="585"/>
      <c r="P50" s="585"/>
      <c r="Q50" s="674"/>
    </row>
    <row r="51" spans="1:17" ht="18">
      <c r="A51" s="189">
        <v>28</v>
      </c>
      <c r="B51" s="190" t="s">
        <v>401</v>
      </c>
      <c r="C51" s="191">
        <v>5128422</v>
      </c>
      <c r="D51" s="195" t="s">
        <v>12</v>
      </c>
      <c r="E51" s="307" t="s">
        <v>354</v>
      </c>
      <c r="F51" s="191">
        <v>-1000</v>
      </c>
      <c r="G51" s="422">
        <v>972658</v>
      </c>
      <c r="H51" s="423">
        <v>972847</v>
      </c>
      <c r="I51" s="585">
        <f>G51-H51</f>
        <v>-189</v>
      </c>
      <c r="J51" s="585">
        <f t="shared" si="1"/>
        <v>189000</v>
      </c>
      <c r="K51" s="585">
        <f t="shared" si="2"/>
        <v>0.189</v>
      </c>
      <c r="L51" s="422">
        <v>984214</v>
      </c>
      <c r="M51" s="423">
        <v>984585</v>
      </c>
      <c r="N51" s="585">
        <f>L51-M51</f>
        <v>-371</v>
      </c>
      <c r="O51" s="585">
        <f t="shared" si="4"/>
        <v>371000</v>
      </c>
      <c r="P51" s="585">
        <f t="shared" si="5"/>
        <v>0.371</v>
      </c>
      <c r="Q51" s="674"/>
    </row>
    <row r="52" spans="1:17" ht="18">
      <c r="A52" s="189">
        <v>29</v>
      </c>
      <c r="B52" s="190" t="s">
        <v>412</v>
      </c>
      <c r="C52" s="191">
        <v>5128428</v>
      </c>
      <c r="D52" s="195" t="s">
        <v>12</v>
      </c>
      <c r="E52" s="307" t="s">
        <v>354</v>
      </c>
      <c r="F52" s="191">
        <v>-1000</v>
      </c>
      <c r="G52" s="422">
        <v>987914</v>
      </c>
      <c r="H52" s="423">
        <v>988114</v>
      </c>
      <c r="I52" s="585">
        <f>G52-H52</f>
        <v>-200</v>
      </c>
      <c r="J52" s="585">
        <f>$F52*I52</f>
        <v>200000</v>
      </c>
      <c r="K52" s="585">
        <f>J52/1000000</f>
        <v>0.2</v>
      </c>
      <c r="L52" s="422">
        <v>996029</v>
      </c>
      <c r="M52" s="423">
        <v>996400</v>
      </c>
      <c r="N52" s="585">
        <f>L52-M52</f>
        <v>-371</v>
      </c>
      <c r="O52" s="585">
        <f>$F52*N52</f>
        <v>371000</v>
      </c>
      <c r="P52" s="585">
        <f>O52/1000000</f>
        <v>0.371</v>
      </c>
      <c r="Q52" s="674"/>
    </row>
    <row r="53" spans="1:17" ht="18" customHeight="1">
      <c r="A53" s="189"/>
      <c r="B53" s="197" t="s">
        <v>194</v>
      </c>
      <c r="C53" s="191"/>
      <c r="D53" s="192"/>
      <c r="E53" s="307"/>
      <c r="F53" s="196"/>
      <c r="G53" s="128"/>
      <c r="H53" s="79"/>
      <c r="I53" s="79"/>
      <c r="J53" s="79"/>
      <c r="K53" s="79"/>
      <c r="L53" s="216"/>
      <c r="M53" s="79"/>
      <c r="N53" s="79"/>
      <c r="O53" s="79"/>
      <c r="P53" s="79"/>
      <c r="Q53" s="179"/>
    </row>
    <row r="54" spans="1:17" ht="18">
      <c r="A54" s="189">
        <v>30</v>
      </c>
      <c r="B54" s="199" t="s">
        <v>218</v>
      </c>
      <c r="C54" s="191">
        <v>4865133</v>
      </c>
      <c r="D54" s="195" t="s">
        <v>12</v>
      </c>
      <c r="E54" s="307" t="s">
        <v>354</v>
      </c>
      <c r="F54" s="196">
        <v>100</v>
      </c>
      <c r="G54" s="422">
        <v>341932</v>
      </c>
      <c r="H54" s="423">
        <v>341394</v>
      </c>
      <c r="I54" s="585">
        <f>G54-H54</f>
        <v>538</v>
      </c>
      <c r="J54" s="585">
        <f t="shared" si="1"/>
        <v>53800</v>
      </c>
      <c r="K54" s="585">
        <f t="shared" si="2"/>
        <v>0.0538</v>
      </c>
      <c r="L54" s="422">
        <v>48950</v>
      </c>
      <c r="M54" s="423">
        <v>48566</v>
      </c>
      <c r="N54" s="585">
        <f>L54-M54</f>
        <v>384</v>
      </c>
      <c r="O54" s="585">
        <f t="shared" si="4"/>
        <v>38400</v>
      </c>
      <c r="P54" s="585">
        <f t="shared" si="5"/>
        <v>0.0384</v>
      </c>
      <c r="Q54" s="179"/>
    </row>
    <row r="55" spans="1:17" ht="18" customHeight="1">
      <c r="A55" s="189"/>
      <c r="B55" s="197" t="s">
        <v>196</v>
      </c>
      <c r="C55" s="191"/>
      <c r="D55" s="195"/>
      <c r="E55" s="307"/>
      <c r="F55" s="196"/>
      <c r="G55" s="128"/>
      <c r="H55" s="79"/>
      <c r="I55" s="585"/>
      <c r="J55" s="585"/>
      <c r="K55" s="585"/>
      <c r="L55" s="216"/>
      <c r="M55" s="79"/>
      <c r="N55" s="585"/>
      <c r="O55" s="585"/>
      <c r="P55" s="585"/>
      <c r="Q55" s="179"/>
    </row>
    <row r="56" spans="1:17" ht="18" customHeight="1">
      <c r="A56" s="189">
        <v>31</v>
      </c>
      <c r="B56" s="190" t="s">
        <v>183</v>
      </c>
      <c r="C56" s="191">
        <v>4865076</v>
      </c>
      <c r="D56" s="195" t="s">
        <v>12</v>
      </c>
      <c r="E56" s="307" t="s">
        <v>354</v>
      </c>
      <c r="F56" s="196">
        <v>100</v>
      </c>
      <c r="G56" s="422">
        <v>3872</v>
      </c>
      <c r="H56" s="423">
        <v>3862</v>
      </c>
      <c r="I56" s="585">
        <f>G56-H56</f>
        <v>10</v>
      </c>
      <c r="J56" s="585">
        <f t="shared" si="1"/>
        <v>1000</v>
      </c>
      <c r="K56" s="585">
        <f t="shared" si="2"/>
        <v>0.001</v>
      </c>
      <c r="L56" s="422">
        <v>22653</v>
      </c>
      <c r="M56" s="423">
        <v>22169</v>
      </c>
      <c r="N56" s="585">
        <f>L56-M56</f>
        <v>484</v>
      </c>
      <c r="O56" s="585">
        <f t="shared" si="4"/>
        <v>48400</v>
      </c>
      <c r="P56" s="585">
        <f t="shared" si="5"/>
        <v>0.0484</v>
      </c>
      <c r="Q56" s="179"/>
    </row>
    <row r="57" spans="1:17" ht="18" customHeight="1">
      <c r="A57" s="189">
        <v>32</v>
      </c>
      <c r="B57" s="193" t="s">
        <v>197</v>
      </c>
      <c r="C57" s="191">
        <v>4865077</v>
      </c>
      <c r="D57" s="195" t="s">
        <v>12</v>
      </c>
      <c r="E57" s="307" t="s">
        <v>354</v>
      </c>
      <c r="F57" s="196">
        <v>100</v>
      </c>
      <c r="G57" s="128"/>
      <c r="H57" s="79"/>
      <c r="I57" s="585">
        <f>G57-H57</f>
        <v>0</v>
      </c>
      <c r="J57" s="585">
        <f t="shared" si="1"/>
        <v>0</v>
      </c>
      <c r="K57" s="585">
        <f t="shared" si="2"/>
        <v>0</v>
      </c>
      <c r="L57" s="508"/>
      <c r="M57" s="79"/>
      <c r="N57" s="585">
        <f>L57-M57</f>
        <v>0</v>
      </c>
      <c r="O57" s="585">
        <f t="shared" si="4"/>
        <v>0</v>
      </c>
      <c r="P57" s="585">
        <f t="shared" si="5"/>
        <v>0</v>
      </c>
      <c r="Q57" s="179"/>
    </row>
    <row r="58" spans="1:17" ht="18" customHeight="1">
      <c r="A58" s="189"/>
      <c r="B58" s="197" t="s">
        <v>173</v>
      </c>
      <c r="C58" s="191"/>
      <c r="D58" s="195"/>
      <c r="E58" s="307"/>
      <c r="F58" s="196"/>
      <c r="G58" s="128"/>
      <c r="H58" s="79"/>
      <c r="I58" s="585"/>
      <c r="J58" s="585"/>
      <c r="K58" s="585"/>
      <c r="L58" s="216"/>
      <c r="M58" s="79"/>
      <c r="N58" s="585"/>
      <c r="O58" s="585"/>
      <c r="P58" s="585"/>
      <c r="Q58" s="179"/>
    </row>
    <row r="59" spans="1:17" ht="18" customHeight="1">
      <c r="A59" s="189">
        <v>33</v>
      </c>
      <c r="B59" s="190" t="s">
        <v>190</v>
      </c>
      <c r="C59" s="191">
        <v>4865093</v>
      </c>
      <c r="D59" s="195" t="s">
        <v>12</v>
      </c>
      <c r="E59" s="307" t="s">
        <v>354</v>
      </c>
      <c r="F59" s="196">
        <v>100</v>
      </c>
      <c r="G59" s="422">
        <v>75529</v>
      </c>
      <c r="H59" s="423">
        <v>75487</v>
      </c>
      <c r="I59" s="585">
        <f>G59-H59</f>
        <v>42</v>
      </c>
      <c r="J59" s="585">
        <f t="shared" si="1"/>
        <v>4200</v>
      </c>
      <c r="K59" s="585">
        <f t="shared" si="2"/>
        <v>0.0042</v>
      </c>
      <c r="L59" s="422">
        <v>66975</v>
      </c>
      <c r="M59" s="423">
        <v>65944</v>
      </c>
      <c r="N59" s="585">
        <f>L59-M59</f>
        <v>1031</v>
      </c>
      <c r="O59" s="585">
        <f t="shared" si="4"/>
        <v>103100</v>
      </c>
      <c r="P59" s="585">
        <f t="shared" si="5"/>
        <v>0.1031</v>
      </c>
      <c r="Q59" s="179"/>
    </row>
    <row r="60" spans="1:17" ht="19.5" customHeight="1">
      <c r="A60" s="189">
        <v>34</v>
      </c>
      <c r="B60" s="193" t="s">
        <v>191</v>
      </c>
      <c r="C60" s="191">
        <v>4865094</v>
      </c>
      <c r="D60" s="195" t="s">
        <v>12</v>
      </c>
      <c r="E60" s="307" t="s">
        <v>354</v>
      </c>
      <c r="F60" s="196">
        <v>100</v>
      </c>
      <c r="G60" s="422">
        <v>79222</v>
      </c>
      <c r="H60" s="423">
        <v>78735</v>
      </c>
      <c r="I60" s="585">
        <f>G60-H60</f>
        <v>487</v>
      </c>
      <c r="J60" s="585">
        <f t="shared" si="1"/>
        <v>48700</v>
      </c>
      <c r="K60" s="585">
        <f t="shared" si="2"/>
        <v>0.0487</v>
      </c>
      <c r="L60" s="422">
        <v>64936</v>
      </c>
      <c r="M60" s="423">
        <v>64030</v>
      </c>
      <c r="N60" s="585">
        <f>L60-M60</f>
        <v>906</v>
      </c>
      <c r="O60" s="585">
        <f t="shared" si="4"/>
        <v>90600</v>
      </c>
      <c r="P60" s="585">
        <f t="shared" si="5"/>
        <v>0.0906</v>
      </c>
      <c r="Q60" s="179"/>
    </row>
    <row r="61" spans="1:17" s="692" customFormat="1" ht="22.5" customHeight="1">
      <c r="A61" s="189">
        <v>35</v>
      </c>
      <c r="B61" s="199" t="s">
        <v>217</v>
      </c>
      <c r="C61" s="191">
        <v>5269199</v>
      </c>
      <c r="D61" s="195" t="s">
        <v>12</v>
      </c>
      <c r="E61" s="307" t="s">
        <v>354</v>
      </c>
      <c r="F61" s="196">
        <v>100</v>
      </c>
      <c r="G61" s="668">
        <v>8261</v>
      </c>
      <c r="H61" s="669">
        <v>8137</v>
      </c>
      <c r="I61" s="595">
        <f>G61-H61</f>
        <v>124</v>
      </c>
      <c r="J61" s="595">
        <f>$F61*I61</f>
        <v>12400</v>
      </c>
      <c r="K61" s="595">
        <f>J61/1000000</f>
        <v>0.0124</v>
      </c>
      <c r="L61" s="668">
        <v>2994</v>
      </c>
      <c r="M61" s="669">
        <v>932</v>
      </c>
      <c r="N61" s="595">
        <f>L61-M61</f>
        <v>2062</v>
      </c>
      <c r="O61" s="595">
        <f>$F61*N61</f>
        <v>206200</v>
      </c>
      <c r="P61" s="595">
        <f>O61/1000000</f>
        <v>0.2062</v>
      </c>
      <c r="Q61" s="771"/>
    </row>
    <row r="62" spans="1:17" ht="19.5" customHeight="1">
      <c r="A62" s="189"/>
      <c r="B62" s="197" t="s">
        <v>183</v>
      </c>
      <c r="C62" s="191"/>
      <c r="D62" s="195"/>
      <c r="E62" s="192"/>
      <c r="F62" s="196"/>
      <c r="G62" s="422"/>
      <c r="H62" s="423"/>
      <c r="I62" s="585"/>
      <c r="J62" s="585"/>
      <c r="K62" s="585"/>
      <c r="L62" s="216"/>
      <c r="M62" s="79"/>
      <c r="N62" s="585"/>
      <c r="O62" s="585"/>
      <c r="P62" s="585"/>
      <c r="Q62" s="179"/>
    </row>
    <row r="63" spans="1:17" ht="18">
      <c r="A63" s="189">
        <v>36</v>
      </c>
      <c r="B63" s="190" t="s">
        <v>184</v>
      </c>
      <c r="C63" s="191">
        <v>4865143</v>
      </c>
      <c r="D63" s="195" t="s">
        <v>12</v>
      </c>
      <c r="E63" s="192" t="s">
        <v>13</v>
      </c>
      <c r="F63" s="196">
        <v>100</v>
      </c>
      <c r="G63" s="422">
        <v>71571</v>
      </c>
      <c r="H63" s="423">
        <v>69179</v>
      </c>
      <c r="I63" s="585">
        <f>G63-H63</f>
        <v>2392</v>
      </c>
      <c r="J63" s="585">
        <f t="shared" si="1"/>
        <v>239200</v>
      </c>
      <c r="K63" s="585">
        <f t="shared" si="2"/>
        <v>0.2392</v>
      </c>
      <c r="L63" s="422">
        <v>909691</v>
      </c>
      <c r="M63" s="423">
        <v>909272</v>
      </c>
      <c r="N63" s="585">
        <f>L63-M63</f>
        <v>419</v>
      </c>
      <c r="O63" s="585">
        <f t="shared" si="4"/>
        <v>41900</v>
      </c>
      <c r="P63" s="585">
        <f t="shared" si="5"/>
        <v>0.0419</v>
      </c>
      <c r="Q63" s="551"/>
    </row>
    <row r="64" spans="1:20" ht="18" customHeight="1" thickBot="1">
      <c r="A64" s="200"/>
      <c r="B64" s="201"/>
      <c r="C64" s="202"/>
      <c r="D64" s="203"/>
      <c r="E64" s="204"/>
      <c r="F64" s="205"/>
      <c r="G64" s="206"/>
      <c r="H64" s="207"/>
      <c r="I64" s="208"/>
      <c r="J64" s="208"/>
      <c r="K64" s="208"/>
      <c r="L64" s="209"/>
      <c r="M64" s="207"/>
      <c r="N64" s="208"/>
      <c r="O64" s="208"/>
      <c r="P64" s="208"/>
      <c r="Q64" s="211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03" t="s">
        <v>374</v>
      </c>
      <c r="G66" s="19"/>
      <c r="H66" s="19"/>
      <c r="I66" s="56" t="s">
        <v>405</v>
      </c>
      <c r="J66" s="19"/>
      <c r="K66" s="19"/>
      <c r="L66" s="19"/>
      <c r="M66" s="19"/>
      <c r="N66" s="56" t="s">
        <v>406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01/06/2015</v>
      </c>
      <c r="H67" s="39" t="str">
        <f>H5</f>
        <v>INTIAL READING 01/05/2015</v>
      </c>
      <c r="I67" s="39" t="s">
        <v>4</v>
      </c>
      <c r="J67" s="39" t="s">
        <v>5</v>
      </c>
      <c r="K67" s="39" t="s">
        <v>6</v>
      </c>
      <c r="L67" s="41" t="str">
        <f>G67</f>
        <v>FINAL READING 01/06/2015</v>
      </c>
      <c r="M67" s="39" t="str">
        <f>H67</f>
        <v>INTIAL READING 01/05/2015</v>
      </c>
      <c r="N67" s="39" t="s">
        <v>4</v>
      </c>
      <c r="O67" s="39" t="s">
        <v>5</v>
      </c>
      <c r="P67" s="39" t="s">
        <v>6</v>
      </c>
      <c r="Q67" s="212" t="s">
        <v>317</v>
      </c>
      <c r="R67" s="93"/>
      <c r="S67" s="93"/>
      <c r="T67" s="93"/>
    </row>
    <row r="68" spans="1:20" ht="15.75" customHeight="1" thickTop="1">
      <c r="A68" s="522"/>
      <c r="B68" s="523"/>
      <c r="C68" s="523"/>
      <c r="D68" s="523"/>
      <c r="E68" s="523"/>
      <c r="F68" s="526"/>
      <c r="G68" s="523"/>
      <c r="H68" s="523"/>
      <c r="I68" s="523"/>
      <c r="J68" s="523"/>
      <c r="K68" s="526"/>
      <c r="L68" s="523"/>
      <c r="M68" s="523"/>
      <c r="N68" s="523"/>
      <c r="O68" s="523"/>
      <c r="P68" s="523"/>
      <c r="Q68" s="529"/>
      <c r="R68" s="93"/>
      <c r="S68" s="93"/>
      <c r="T68" s="93"/>
    </row>
    <row r="69" spans="1:20" ht="15.75" customHeight="1">
      <c r="A69" s="524"/>
      <c r="B69" s="387" t="s">
        <v>371</v>
      </c>
      <c r="C69" s="416"/>
      <c r="D69" s="440"/>
      <c r="E69" s="406"/>
      <c r="F69" s="196"/>
      <c r="G69" s="525"/>
      <c r="H69" s="525"/>
      <c r="I69" s="525"/>
      <c r="J69" s="525"/>
      <c r="K69" s="525"/>
      <c r="L69" s="524"/>
      <c r="M69" s="525"/>
      <c r="N69" s="525"/>
      <c r="O69" s="525"/>
      <c r="P69" s="525"/>
      <c r="Q69" s="530"/>
      <c r="R69" s="93"/>
      <c r="S69" s="93"/>
      <c r="T69" s="93"/>
    </row>
    <row r="70" spans="1:20" s="692" customFormat="1" ht="15.75" customHeight="1">
      <c r="A70" s="189">
        <v>1</v>
      </c>
      <c r="B70" s="190" t="s">
        <v>372</v>
      </c>
      <c r="C70" s="191">
        <v>4902555</v>
      </c>
      <c r="D70" s="440" t="s">
        <v>12</v>
      </c>
      <c r="E70" s="406" t="s">
        <v>354</v>
      </c>
      <c r="F70" s="196">
        <v>-75</v>
      </c>
      <c r="G70" s="425">
        <v>1336</v>
      </c>
      <c r="H70" s="426">
        <v>1329</v>
      </c>
      <c r="I70" s="342">
        <f>G70-H70</f>
        <v>7</v>
      </c>
      <c r="J70" s="342">
        <f>$F70*I70</f>
        <v>-525</v>
      </c>
      <c r="K70" s="342">
        <f>J70/1000000</f>
        <v>-0.000525</v>
      </c>
      <c r="L70" s="425">
        <v>3116</v>
      </c>
      <c r="M70" s="426">
        <v>2135</v>
      </c>
      <c r="N70" s="342">
        <f>L70-M70</f>
        <v>981</v>
      </c>
      <c r="O70" s="342">
        <f>$F70*N70</f>
        <v>-73575</v>
      </c>
      <c r="P70" s="342">
        <f>O70/1000000</f>
        <v>-0.073575</v>
      </c>
      <c r="Q70" s="728"/>
      <c r="R70" s="111"/>
      <c r="S70" s="111"/>
      <c r="T70" s="111"/>
    </row>
    <row r="71" spans="1:20" ht="15.75" customHeight="1">
      <c r="A71" s="528">
        <v>2</v>
      </c>
      <c r="B71" s="190" t="s">
        <v>373</v>
      </c>
      <c r="C71" s="191">
        <v>4902587</v>
      </c>
      <c r="D71" s="440" t="s">
        <v>12</v>
      </c>
      <c r="E71" s="406" t="s">
        <v>354</v>
      </c>
      <c r="F71" s="196">
        <v>-100</v>
      </c>
      <c r="G71" s="422">
        <v>12563</v>
      </c>
      <c r="H71" s="423">
        <v>12545</v>
      </c>
      <c r="I71" s="585">
        <f>G71-H71</f>
        <v>18</v>
      </c>
      <c r="J71" s="585">
        <f>$F71*I71</f>
        <v>-1800</v>
      </c>
      <c r="K71" s="585">
        <f>J71/1000000</f>
        <v>-0.0018</v>
      </c>
      <c r="L71" s="422">
        <v>27434</v>
      </c>
      <c r="M71" s="423">
        <v>26739</v>
      </c>
      <c r="N71" s="585">
        <f>L71-M71</f>
        <v>695</v>
      </c>
      <c r="O71" s="585">
        <f>$F71*N71</f>
        <v>-69500</v>
      </c>
      <c r="P71" s="585">
        <f>O71/1000000</f>
        <v>-0.0695</v>
      </c>
      <c r="Q71" s="530"/>
      <c r="R71" s="93"/>
      <c r="S71" s="93"/>
      <c r="T71" s="93"/>
    </row>
    <row r="72" spans="1:20" ht="15.75" customHeight="1" thickBot="1">
      <c r="A72" s="209"/>
      <c r="B72" s="207"/>
      <c r="C72" s="207"/>
      <c r="D72" s="207"/>
      <c r="E72" s="207"/>
      <c r="F72" s="527"/>
      <c r="G72" s="207"/>
      <c r="H72" s="207"/>
      <c r="I72" s="207"/>
      <c r="J72" s="207"/>
      <c r="K72" s="527"/>
      <c r="L72" s="207"/>
      <c r="M72" s="207"/>
      <c r="N72" s="207"/>
      <c r="O72" s="207"/>
      <c r="P72" s="207"/>
      <c r="Q72" s="211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0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48">
        <f>SUM(K9:K64)+SUM(K70:K72)-K32</f>
        <v>1.085925</v>
      </c>
      <c r="L75" s="649"/>
      <c r="M75" s="649"/>
      <c r="N75" s="649"/>
      <c r="O75" s="649"/>
      <c r="P75" s="648">
        <f>SUM(P9:P64)+SUM(P70:P72)-P32</f>
        <v>9.951600000000003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3"/>
      <c r="D79" s="90"/>
      <c r="E79" s="90"/>
      <c r="F79" s="90"/>
      <c r="G79" s="90"/>
      <c r="H79" s="90"/>
      <c r="I79" s="90"/>
      <c r="J79" s="295"/>
      <c r="K79" s="310" t="s">
        <v>347</v>
      </c>
      <c r="L79" s="90"/>
      <c r="M79" s="90"/>
      <c r="N79" s="90"/>
      <c r="O79" s="90"/>
      <c r="P79" s="310" t="s">
        <v>348</v>
      </c>
    </row>
    <row r="80" spans="1:17" ht="20.25">
      <c r="A80" s="290"/>
      <c r="B80" s="291"/>
      <c r="C80" s="210"/>
      <c r="D80" s="57"/>
      <c r="E80" s="57"/>
      <c r="F80" s="57"/>
      <c r="G80" s="57"/>
      <c r="H80" s="57"/>
      <c r="I80" s="57"/>
      <c r="J80" s="292"/>
      <c r="K80" s="291"/>
      <c r="L80" s="291"/>
      <c r="M80" s="291"/>
      <c r="N80" s="291"/>
      <c r="O80" s="291"/>
      <c r="P80" s="291"/>
      <c r="Q80" s="58"/>
    </row>
    <row r="81" spans="1:17" ht="20.25">
      <c r="A81" s="294"/>
      <c r="B81" s="210" t="s">
        <v>344</v>
      </c>
      <c r="C81" s="210"/>
      <c r="D81" s="285"/>
      <c r="E81" s="285"/>
      <c r="F81" s="285"/>
      <c r="G81" s="285"/>
      <c r="H81" s="285"/>
      <c r="I81" s="285"/>
      <c r="J81" s="285"/>
      <c r="K81" s="650">
        <f>K75</f>
        <v>1.085925</v>
      </c>
      <c r="L81" s="651"/>
      <c r="M81" s="651"/>
      <c r="N81" s="651"/>
      <c r="O81" s="651"/>
      <c r="P81" s="650">
        <f>P75</f>
        <v>9.951600000000003</v>
      </c>
      <c r="Q81" s="59"/>
    </row>
    <row r="82" spans="1:17" ht="20.25">
      <c r="A82" s="294"/>
      <c r="B82" s="210"/>
      <c r="C82" s="210"/>
      <c r="D82" s="285"/>
      <c r="E82" s="285"/>
      <c r="F82" s="285"/>
      <c r="G82" s="285"/>
      <c r="H82" s="285"/>
      <c r="I82" s="287"/>
      <c r="J82" s="129"/>
      <c r="K82" s="78"/>
      <c r="L82" s="78"/>
      <c r="M82" s="78"/>
      <c r="N82" s="78"/>
      <c r="O82" s="78"/>
      <c r="P82" s="78"/>
      <c r="Q82" s="59"/>
    </row>
    <row r="83" spans="1:17" ht="20.25">
      <c r="A83" s="294"/>
      <c r="B83" s="210" t="s">
        <v>337</v>
      </c>
      <c r="C83" s="210"/>
      <c r="D83" s="285"/>
      <c r="E83" s="285"/>
      <c r="F83" s="285"/>
      <c r="G83" s="285"/>
      <c r="H83" s="285"/>
      <c r="I83" s="285"/>
      <c r="J83" s="285"/>
      <c r="K83" s="650">
        <f>'STEPPED UP GENCO'!K46</f>
        <v>-0.000710343</v>
      </c>
      <c r="L83" s="650"/>
      <c r="M83" s="650"/>
      <c r="N83" s="650"/>
      <c r="O83" s="650"/>
      <c r="P83" s="650">
        <f>'STEPPED UP GENCO'!P46</f>
        <v>-0.20558904960000002</v>
      </c>
      <c r="Q83" s="59"/>
    </row>
    <row r="84" spans="1:17" ht="20.25">
      <c r="A84" s="294"/>
      <c r="B84" s="210"/>
      <c r="C84" s="210"/>
      <c r="D84" s="288"/>
      <c r="E84" s="288"/>
      <c r="F84" s="288"/>
      <c r="G84" s="288"/>
      <c r="H84" s="288"/>
      <c r="I84" s="289"/>
      <c r="J84" s="284"/>
      <c r="K84" s="19"/>
      <c r="L84" s="19"/>
      <c r="M84" s="19"/>
      <c r="N84" s="19"/>
      <c r="O84" s="19"/>
      <c r="P84" s="19"/>
      <c r="Q84" s="59"/>
    </row>
    <row r="85" spans="1:17" ht="20.25">
      <c r="A85" s="294"/>
      <c r="B85" s="210" t="s">
        <v>345</v>
      </c>
      <c r="C85" s="210"/>
      <c r="D85" s="19"/>
      <c r="E85" s="19"/>
      <c r="F85" s="19"/>
      <c r="G85" s="19"/>
      <c r="H85" s="19"/>
      <c r="I85" s="19"/>
      <c r="J85" s="19"/>
      <c r="K85" s="297">
        <f>SUM(K81:K84)</f>
        <v>1.085214657</v>
      </c>
      <c r="L85" s="19"/>
      <c r="M85" s="19"/>
      <c r="N85" s="19"/>
      <c r="O85" s="19"/>
      <c r="P85" s="482">
        <f>SUM(P81:P84)</f>
        <v>9.746010950400002</v>
      </c>
      <c r="Q85" s="59"/>
    </row>
    <row r="86" spans="1:17" ht="20.25">
      <c r="A86" s="272"/>
      <c r="B86" s="19"/>
      <c r="C86" s="21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3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N49" sqref="N4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39" t="str">
        <f>NDPL!Q1</f>
        <v>MAY-2015</v>
      </c>
      <c r="Q2" s="339"/>
    </row>
    <row r="3" ht="23.25">
      <c r="A3" s="220" t="s">
        <v>221</v>
      </c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39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39" t="s">
        <v>6</v>
      </c>
      <c r="Q5" s="212" t="s">
        <v>317</v>
      </c>
    </row>
    <row r="6" ht="14.25" thickBot="1" thickTop="1"/>
    <row r="7" spans="1:17" ht="24" customHeight="1" thickTop="1">
      <c r="A7" s="572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24"/>
      <c r="L7" s="554"/>
      <c r="M7" s="507"/>
      <c r="N7" s="72"/>
      <c r="O7" s="72"/>
      <c r="P7" s="635"/>
      <c r="Q7" s="178"/>
    </row>
    <row r="8" spans="1:17" ht="24" customHeight="1">
      <c r="A8" s="319" t="s">
        <v>222</v>
      </c>
      <c r="B8" s="219"/>
      <c r="C8" s="219"/>
      <c r="D8" s="219"/>
      <c r="E8" s="219"/>
      <c r="F8" s="219"/>
      <c r="G8" s="127"/>
      <c r="H8" s="78"/>
      <c r="I8" s="79"/>
      <c r="J8" s="79"/>
      <c r="K8" s="625"/>
      <c r="L8" s="216"/>
      <c r="M8" s="79"/>
      <c r="N8" s="79"/>
      <c r="O8" s="79"/>
      <c r="P8" s="636"/>
      <c r="Q8" s="179"/>
    </row>
    <row r="9" spans="1:17" ht="24" customHeight="1">
      <c r="A9" s="571" t="s">
        <v>223</v>
      </c>
      <c r="B9" s="219"/>
      <c r="C9" s="219"/>
      <c r="D9" s="219"/>
      <c r="E9" s="219"/>
      <c r="F9" s="219"/>
      <c r="G9" s="127"/>
      <c r="H9" s="78"/>
      <c r="I9" s="79"/>
      <c r="J9" s="79"/>
      <c r="K9" s="625"/>
      <c r="L9" s="216"/>
      <c r="M9" s="79"/>
      <c r="N9" s="79"/>
      <c r="O9" s="79"/>
      <c r="P9" s="636"/>
      <c r="Q9" s="179"/>
    </row>
    <row r="10" spans="1:17" ht="24" customHeight="1">
      <c r="A10" s="318">
        <v>1</v>
      </c>
      <c r="B10" s="321" t="s">
        <v>241</v>
      </c>
      <c r="C10" s="561">
        <v>4864848</v>
      </c>
      <c r="D10" s="323" t="s">
        <v>12</v>
      </c>
      <c r="E10" s="322" t="s">
        <v>354</v>
      </c>
      <c r="F10" s="323">
        <v>1000</v>
      </c>
      <c r="G10" s="597">
        <v>2414</v>
      </c>
      <c r="H10" s="598">
        <v>2414</v>
      </c>
      <c r="I10" s="566">
        <f aca="true" t="shared" si="0" ref="I10:I15">G10-H10</f>
        <v>0</v>
      </c>
      <c r="J10" s="566">
        <f aca="true" t="shared" si="1" ref="J10:J34">$F10*I10</f>
        <v>0</v>
      </c>
      <c r="K10" s="626">
        <f aca="true" t="shared" si="2" ref="K10:K34">J10/1000000</f>
        <v>0</v>
      </c>
      <c r="L10" s="597">
        <v>28628</v>
      </c>
      <c r="M10" s="598">
        <v>27968</v>
      </c>
      <c r="N10" s="566">
        <f aca="true" t="shared" si="3" ref="N10:N15">L10-M10</f>
        <v>660</v>
      </c>
      <c r="O10" s="566">
        <f aca="true" t="shared" si="4" ref="O10:O34">$F10*N10</f>
        <v>660000</v>
      </c>
      <c r="P10" s="637">
        <f aca="true" t="shared" si="5" ref="P10:P34">O10/1000000</f>
        <v>0.66</v>
      </c>
      <c r="Q10" s="179"/>
    </row>
    <row r="11" spans="1:17" ht="24" customHeight="1">
      <c r="A11" s="318">
        <v>2</v>
      </c>
      <c r="B11" s="321" t="s">
        <v>242</v>
      </c>
      <c r="C11" s="561">
        <v>4864849</v>
      </c>
      <c r="D11" s="323" t="s">
        <v>12</v>
      </c>
      <c r="E11" s="322" t="s">
        <v>354</v>
      </c>
      <c r="F11" s="323">
        <v>1000</v>
      </c>
      <c r="G11" s="597">
        <v>1482</v>
      </c>
      <c r="H11" s="598">
        <v>1482</v>
      </c>
      <c r="I11" s="566">
        <f t="shared" si="0"/>
        <v>0</v>
      </c>
      <c r="J11" s="566">
        <f t="shared" si="1"/>
        <v>0</v>
      </c>
      <c r="K11" s="626">
        <f t="shared" si="2"/>
        <v>0</v>
      </c>
      <c r="L11" s="597">
        <v>30058</v>
      </c>
      <c r="M11" s="598">
        <v>29421</v>
      </c>
      <c r="N11" s="566">
        <f t="shared" si="3"/>
        <v>637</v>
      </c>
      <c r="O11" s="566">
        <f t="shared" si="4"/>
        <v>637000</v>
      </c>
      <c r="P11" s="637">
        <f t="shared" si="5"/>
        <v>0.637</v>
      </c>
      <c r="Q11" s="179"/>
    </row>
    <row r="12" spans="1:17" ht="24" customHeight="1">
      <c r="A12" s="318">
        <v>3</v>
      </c>
      <c r="B12" s="321" t="s">
        <v>224</v>
      </c>
      <c r="C12" s="561">
        <v>4864846</v>
      </c>
      <c r="D12" s="323" t="s">
        <v>12</v>
      </c>
      <c r="E12" s="322" t="s">
        <v>354</v>
      </c>
      <c r="F12" s="323">
        <v>1000</v>
      </c>
      <c r="G12" s="597">
        <v>3917</v>
      </c>
      <c r="H12" s="598">
        <v>3917</v>
      </c>
      <c r="I12" s="566">
        <f t="shared" si="0"/>
        <v>0</v>
      </c>
      <c r="J12" s="566">
        <f t="shared" si="1"/>
        <v>0</v>
      </c>
      <c r="K12" s="626">
        <f t="shared" si="2"/>
        <v>0</v>
      </c>
      <c r="L12" s="597">
        <v>36901</v>
      </c>
      <c r="M12" s="598">
        <v>36336</v>
      </c>
      <c r="N12" s="566">
        <f t="shared" si="3"/>
        <v>565</v>
      </c>
      <c r="O12" s="566">
        <f t="shared" si="4"/>
        <v>565000</v>
      </c>
      <c r="P12" s="637">
        <f t="shared" si="5"/>
        <v>0.565</v>
      </c>
      <c r="Q12" s="179"/>
    </row>
    <row r="13" spans="1:17" s="692" customFormat="1" ht="24" customHeight="1">
      <c r="A13" s="318">
        <v>4</v>
      </c>
      <c r="B13" s="321" t="s">
        <v>225</v>
      </c>
      <c r="C13" s="561">
        <v>4864828</v>
      </c>
      <c r="D13" s="323" t="s">
        <v>12</v>
      </c>
      <c r="E13" s="322" t="s">
        <v>354</v>
      </c>
      <c r="F13" s="323">
        <v>133.333</v>
      </c>
      <c r="G13" s="685">
        <v>0</v>
      </c>
      <c r="H13" s="686">
        <v>0</v>
      </c>
      <c r="I13" s="687">
        <f>G13-H13</f>
        <v>0</v>
      </c>
      <c r="J13" s="687">
        <f>$F13*I13</f>
        <v>0</v>
      </c>
      <c r="K13" s="733">
        <f>J13/1000000</f>
        <v>0</v>
      </c>
      <c r="L13" s="685">
        <v>5242</v>
      </c>
      <c r="M13" s="686">
        <v>1481</v>
      </c>
      <c r="N13" s="687">
        <f>L13-M13</f>
        <v>3761</v>
      </c>
      <c r="O13" s="566">
        <f>$F13*N13</f>
        <v>501465.413</v>
      </c>
      <c r="P13" s="734">
        <f>O13/1000000</f>
        <v>0.501465413</v>
      </c>
      <c r="Q13" s="701"/>
    </row>
    <row r="14" spans="1:17" ht="24" customHeight="1">
      <c r="A14" s="318">
        <v>5</v>
      </c>
      <c r="B14" s="321" t="s">
        <v>414</v>
      </c>
      <c r="C14" s="561">
        <v>4864850</v>
      </c>
      <c r="D14" s="323" t="s">
        <v>12</v>
      </c>
      <c r="E14" s="322" t="s">
        <v>354</v>
      </c>
      <c r="F14" s="323">
        <v>1000</v>
      </c>
      <c r="G14" s="597">
        <v>5312</v>
      </c>
      <c r="H14" s="598">
        <v>5312</v>
      </c>
      <c r="I14" s="566">
        <f t="shared" si="0"/>
        <v>0</v>
      </c>
      <c r="J14" s="566">
        <f t="shared" si="1"/>
        <v>0</v>
      </c>
      <c r="K14" s="626">
        <f t="shared" si="2"/>
        <v>0</v>
      </c>
      <c r="L14" s="597">
        <v>10939</v>
      </c>
      <c r="M14" s="598">
        <v>10891</v>
      </c>
      <c r="N14" s="566">
        <f t="shared" si="3"/>
        <v>48</v>
      </c>
      <c r="O14" s="566">
        <f t="shared" si="4"/>
        <v>48000</v>
      </c>
      <c r="P14" s="637">
        <f t="shared" si="5"/>
        <v>0.048</v>
      </c>
      <c r="Q14" s="179"/>
    </row>
    <row r="15" spans="1:17" s="692" customFormat="1" ht="24" customHeight="1">
      <c r="A15" s="318">
        <v>6</v>
      </c>
      <c r="B15" s="321" t="s">
        <v>413</v>
      </c>
      <c r="C15" s="561">
        <v>4864900</v>
      </c>
      <c r="D15" s="323" t="s">
        <v>12</v>
      </c>
      <c r="E15" s="322" t="s">
        <v>354</v>
      </c>
      <c r="F15" s="323">
        <v>500</v>
      </c>
      <c r="G15" s="685">
        <v>12350</v>
      </c>
      <c r="H15" s="686">
        <v>12350</v>
      </c>
      <c r="I15" s="687">
        <f t="shared" si="0"/>
        <v>0</v>
      </c>
      <c r="J15" s="687">
        <f>$F15*I15</f>
        <v>0</v>
      </c>
      <c r="K15" s="733">
        <f>J15/1000000</f>
        <v>0</v>
      </c>
      <c r="L15" s="685">
        <v>59310</v>
      </c>
      <c r="M15" s="686">
        <v>59146</v>
      </c>
      <c r="N15" s="687">
        <f t="shared" si="3"/>
        <v>164</v>
      </c>
      <c r="O15" s="687">
        <f>$F15*N15</f>
        <v>82000</v>
      </c>
      <c r="P15" s="734">
        <f>O15/1000000</f>
        <v>0.082</v>
      </c>
      <c r="Q15" s="701"/>
    </row>
    <row r="16" spans="1:17" ht="24" customHeight="1">
      <c r="A16" s="569" t="s">
        <v>226</v>
      </c>
      <c r="B16" s="324"/>
      <c r="C16" s="562"/>
      <c r="D16" s="325"/>
      <c r="E16" s="324"/>
      <c r="F16" s="325"/>
      <c r="G16" s="567"/>
      <c r="H16" s="566"/>
      <c r="I16" s="566"/>
      <c r="J16" s="566"/>
      <c r="K16" s="626"/>
      <c r="L16" s="567"/>
      <c r="M16" s="566"/>
      <c r="N16" s="566"/>
      <c r="O16" s="566"/>
      <c r="P16" s="637"/>
      <c r="Q16" s="179"/>
    </row>
    <row r="17" spans="1:17" ht="24" customHeight="1">
      <c r="A17" s="570">
        <v>7</v>
      </c>
      <c r="B17" s="324" t="s">
        <v>243</v>
      </c>
      <c r="C17" s="562">
        <v>4864804</v>
      </c>
      <c r="D17" s="325" t="s">
        <v>12</v>
      </c>
      <c r="E17" s="322" t="s">
        <v>354</v>
      </c>
      <c r="F17" s="325">
        <v>100</v>
      </c>
      <c r="G17" s="597">
        <v>995207</v>
      </c>
      <c r="H17" s="598">
        <v>995207</v>
      </c>
      <c r="I17" s="566">
        <f>G17-H17</f>
        <v>0</v>
      </c>
      <c r="J17" s="566">
        <f t="shared" si="1"/>
        <v>0</v>
      </c>
      <c r="K17" s="626">
        <f t="shared" si="2"/>
        <v>0</v>
      </c>
      <c r="L17" s="597">
        <v>999945</v>
      </c>
      <c r="M17" s="598">
        <v>999945</v>
      </c>
      <c r="N17" s="566">
        <f>L17-M17</f>
        <v>0</v>
      </c>
      <c r="O17" s="566">
        <f t="shared" si="4"/>
        <v>0</v>
      </c>
      <c r="P17" s="637">
        <f t="shared" si="5"/>
        <v>0</v>
      </c>
      <c r="Q17" s="179"/>
    </row>
    <row r="18" spans="1:17" ht="24" customHeight="1">
      <c r="A18" s="570">
        <v>8</v>
      </c>
      <c r="B18" s="324" t="s">
        <v>242</v>
      </c>
      <c r="C18" s="562">
        <v>4865163</v>
      </c>
      <c r="D18" s="325" t="s">
        <v>12</v>
      </c>
      <c r="E18" s="322" t="s">
        <v>354</v>
      </c>
      <c r="F18" s="325">
        <v>100</v>
      </c>
      <c r="G18" s="597">
        <v>996187</v>
      </c>
      <c r="H18" s="598">
        <v>996191</v>
      </c>
      <c r="I18" s="566">
        <f>G18-H18</f>
        <v>-4</v>
      </c>
      <c r="J18" s="566">
        <f t="shared" si="1"/>
        <v>-400</v>
      </c>
      <c r="K18" s="626">
        <f t="shared" si="2"/>
        <v>-0.0004</v>
      </c>
      <c r="L18" s="597">
        <v>999876</v>
      </c>
      <c r="M18" s="598">
        <v>999910</v>
      </c>
      <c r="N18" s="566">
        <f>L18-M18</f>
        <v>-34</v>
      </c>
      <c r="O18" s="566">
        <f t="shared" si="4"/>
        <v>-3400</v>
      </c>
      <c r="P18" s="637">
        <f t="shared" si="5"/>
        <v>-0.0034</v>
      </c>
      <c r="Q18" s="179"/>
    </row>
    <row r="19" spans="1:17" ht="24" customHeight="1">
      <c r="A19" s="326"/>
      <c r="B19" s="324"/>
      <c r="C19" s="562"/>
      <c r="D19" s="325"/>
      <c r="E19" s="107"/>
      <c r="F19" s="325"/>
      <c r="G19" s="216"/>
      <c r="H19" s="79"/>
      <c r="I19" s="79"/>
      <c r="J19" s="79"/>
      <c r="K19" s="625"/>
      <c r="L19" s="216"/>
      <c r="M19" s="79"/>
      <c r="N19" s="79"/>
      <c r="O19" s="79"/>
      <c r="P19" s="636"/>
      <c r="Q19" s="179"/>
    </row>
    <row r="20" spans="1:17" ht="24" customHeight="1">
      <c r="A20" s="326"/>
      <c r="B20" s="330" t="s">
        <v>237</v>
      </c>
      <c r="C20" s="563"/>
      <c r="D20" s="325"/>
      <c r="E20" s="324"/>
      <c r="F20" s="327"/>
      <c r="G20" s="216"/>
      <c r="H20" s="79"/>
      <c r="I20" s="79"/>
      <c r="J20" s="79"/>
      <c r="K20" s="627">
        <f>SUM(K10:K18)</f>
        <v>-0.0004</v>
      </c>
      <c r="L20" s="555"/>
      <c r="M20" s="316"/>
      <c r="N20" s="316"/>
      <c r="O20" s="316"/>
      <c r="P20" s="638">
        <f>SUM(P10:P18)</f>
        <v>2.490065413</v>
      </c>
      <c r="Q20" s="179"/>
    </row>
    <row r="21" spans="1:17" ht="24" customHeight="1">
      <c r="A21" s="326"/>
      <c r="B21" s="218"/>
      <c r="C21" s="563"/>
      <c r="D21" s="325"/>
      <c r="E21" s="324"/>
      <c r="F21" s="327"/>
      <c r="G21" s="216"/>
      <c r="H21" s="79"/>
      <c r="I21" s="79"/>
      <c r="J21" s="79"/>
      <c r="K21" s="628"/>
      <c r="L21" s="216"/>
      <c r="M21" s="79"/>
      <c r="N21" s="79"/>
      <c r="O21" s="79"/>
      <c r="P21" s="639"/>
      <c r="Q21" s="179"/>
    </row>
    <row r="22" spans="1:17" ht="24" customHeight="1">
      <c r="A22" s="569" t="s">
        <v>227</v>
      </c>
      <c r="B22" s="219"/>
      <c r="C22" s="317"/>
      <c r="D22" s="327"/>
      <c r="E22" s="219"/>
      <c r="F22" s="327"/>
      <c r="G22" s="216"/>
      <c r="H22" s="79"/>
      <c r="I22" s="79"/>
      <c r="J22" s="79"/>
      <c r="K22" s="625"/>
      <c r="L22" s="216"/>
      <c r="M22" s="79"/>
      <c r="N22" s="79"/>
      <c r="O22" s="79"/>
      <c r="P22" s="636"/>
      <c r="Q22" s="179"/>
    </row>
    <row r="23" spans="1:17" ht="24" customHeight="1">
      <c r="A23" s="326"/>
      <c r="B23" s="219"/>
      <c r="C23" s="317"/>
      <c r="D23" s="327"/>
      <c r="E23" s="219"/>
      <c r="F23" s="327"/>
      <c r="G23" s="216"/>
      <c r="H23" s="79"/>
      <c r="I23" s="79"/>
      <c r="J23" s="79"/>
      <c r="K23" s="625"/>
      <c r="L23" s="216"/>
      <c r="M23" s="79"/>
      <c r="N23" s="79"/>
      <c r="O23" s="79"/>
      <c r="P23" s="636"/>
      <c r="Q23" s="179"/>
    </row>
    <row r="24" spans="1:17" ht="24" customHeight="1">
      <c r="A24" s="570">
        <v>9</v>
      </c>
      <c r="B24" s="107" t="s">
        <v>228</v>
      </c>
      <c r="C24" s="561">
        <v>4865065</v>
      </c>
      <c r="D24" s="350" t="s">
        <v>12</v>
      </c>
      <c r="E24" s="322" t="s">
        <v>354</v>
      </c>
      <c r="F24" s="323">
        <v>100</v>
      </c>
      <c r="G24" s="597">
        <v>3437</v>
      </c>
      <c r="H24" s="598">
        <v>3437</v>
      </c>
      <c r="I24" s="566">
        <f aca="true" t="shared" si="6" ref="I24:I30">G24-H24</f>
        <v>0</v>
      </c>
      <c r="J24" s="566">
        <f t="shared" si="1"/>
        <v>0</v>
      </c>
      <c r="K24" s="626">
        <f t="shared" si="2"/>
        <v>0</v>
      </c>
      <c r="L24" s="597">
        <v>34364</v>
      </c>
      <c r="M24" s="598">
        <v>34364</v>
      </c>
      <c r="N24" s="566">
        <f aca="true" t="shared" si="7" ref="N24:N30">L24-M24</f>
        <v>0</v>
      </c>
      <c r="O24" s="566">
        <f t="shared" si="4"/>
        <v>0</v>
      </c>
      <c r="P24" s="637">
        <f t="shared" si="5"/>
        <v>0</v>
      </c>
      <c r="Q24" s="179"/>
    </row>
    <row r="25" spans="1:17" s="692" customFormat="1" ht="24" customHeight="1">
      <c r="A25" s="318">
        <v>10</v>
      </c>
      <c r="B25" s="107" t="s">
        <v>229</v>
      </c>
      <c r="C25" s="561">
        <v>4865066</v>
      </c>
      <c r="D25" s="350" t="s">
        <v>12</v>
      </c>
      <c r="E25" s="322" t="s">
        <v>354</v>
      </c>
      <c r="F25" s="323">
        <v>100</v>
      </c>
      <c r="G25" s="685">
        <v>53338</v>
      </c>
      <c r="H25" s="686">
        <v>53305</v>
      </c>
      <c r="I25" s="687">
        <f t="shared" si="6"/>
        <v>33</v>
      </c>
      <c r="J25" s="687">
        <f t="shared" si="1"/>
        <v>3300</v>
      </c>
      <c r="K25" s="733">
        <f t="shared" si="2"/>
        <v>0.0033</v>
      </c>
      <c r="L25" s="685">
        <v>77004</v>
      </c>
      <c r="M25" s="686">
        <v>76723</v>
      </c>
      <c r="N25" s="687">
        <f t="shared" si="7"/>
        <v>281</v>
      </c>
      <c r="O25" s="687">
        <f t="shared" si="4"/>
        <v>28100</v>
      </c>
      <c r="P25" s="734">
        <f t="shared" si="5"/>
        <v>0.0281</v>
      </c>
      <c r="Q25" s="701"/>
    </row>
    <row r="26" spans="1:17" ht="24" customHeight="1">
      <c r="A26" s="570">
        <v>11</v>
      </c>
      <c r="B26" s="219" t="s">
        <v>230</v>
      </c>
      <c r="C26" s="562">
        <v>4865067</v>
      </c>
      <c r="D26" s="327" t="s">
        <v>12</v>
      </c>
      <c r="E26" s="322" t="s">
        <v>354</v>
      </c>
      <c r="F26" s="325">
        <v>100</v>
      </c>
      <c r="G26" s="597">
        <v>76635</v>
      </c>
      <c r="H26" s="598">
        <v>76600</v>
      </c>
      <c r="I26" s="566">
        <f t="shared" si="6"/>
        <v>35</v>
      </c>
      <c r="J26" s="566">
        <f t="shared" si="1"/>
        <v>3500</v>
      </c>
      <c r="K26" s="626">
        <f t="shared" si="2"/>
        <v>0.0035</v>
      </c>
      <c r="L26" s="597">
        <v>13150</v>
      </c>
      <c r="M26" s="598">
        <v>13121</v>
      </c>
      <c r="N26" s="566">
        <f t="shared" si="7"/>
        <v>29</v>
      </c>
      <c r="O26" s="566">
        <f t="shared" si="4"/>
        <v>2900</v>
      </c>
      <c r="P26" s="637">
        <f t="shared" si="5"/>
        <v>0.0029</v>
      </c>
      <c r="Q26" s="179"/>
    </row>
    <row r="27" spans="1:17" ht="24" customHeight="1">
      <c r="A27" s="570">
        <v>12</v>
      </c>
      <c r="B27" s="219" t="s">
        <v>231</v>
      </c>
      <c r="C27" s="562">
        <v>4865078</v>
      </c>
      <c r="D27" s="327" t="s">
        <v>12</v>
      </c>
      <c r="E27" s="322" t="s">
        <v>354</v>
      </c>
      <c r="F27" s="325">
        <v>100</v>
      </c>
      <c r="G27" s="597">
        <v>52285</v>
      </c>
      <c r="H27" s="598">
        <v>52274</v>
      </c>
      <c r="I27" s="566">
        <f t="shared" si="6"/>
        <v>11</v>
      </c>
      <c r="J27" s="566">
        <f t="shared" si="1"/>
        <v>1100</v>
      </c>
      <c r="K27" s="626">
        <f t="shared" si="2"/>
        <v>0.0011</v>
      </c>
      <c r="L27" s="597">
        <v>71666</v>
      </c>
      <c r="M27" s="598">
        <v>69168</v>
      </c>
      <c r="N27" s="566">
        <f t="shared" si="7"/>
        <v>2498</v>
      </c>
      <c r="O27" s="566">
        <f t="shared" si="4"/>
        <v>249800</v>
      </c>
      <c r="P27" s="637">
        <f t="shared" si="5"/>
        <v>0.2498</v>
      </c>
      <c r="Q27" s="179"/>
    </row>
    <row r="28" spans="1:17" s="692" customFormat="1" ht="24" customHeight="1">
      <c r="A28" s="318">
        <v>13</v>
      </c>
      <c r="B28" s="107" t="s">
        <v>231</v>
      </c>
      <c r="C28" s="360">
        <v>4865079</v>
      </c>
      <c r="D28" s="772" t="s">
        <v>12</v>
      </c>
      <c r="E28" s="322" t="s">
        <v>354</v>
      </c>
      <c r="F28" s="773">
        <v>100</v>
      </c>
      <c r="G28" s="685">
        <v>999989</v>
      </c>
      <c r="H28" s="686">
        <v>999989</v>
      </c>
      <c r="I28" s="687">
        <f t="shared" si="6"/>
        <v>0</v>
      </c>
      <c r="J28" s="687">
        <f t="shared" si="1"/>
        <v>0</v>
      </c>
      <c r="K28" s="733">
        <f t="shared" si="2"/>
        <v>0</v>
      </c>
      <c r="L28" s="685">
        <v>20273</v>
      </c>
      <c r="M28" s="686">
        <v>20273</v>
      </c>
      <c r="N28" s="687">
        <f t="shared" si="7"/>
        <v>0</v>
      </c>
      <c r="O28" s="687">
        <f t="shared" si="4"/>
        <v>0</v>
      </c>
      <c r="P28" s="734">
        <f t="shared" si="5"/>
        <v>0</v>
      </c>
      <c r="Q28" s="701"/>
    </row>
    <row r="29" spans="1:17" s="692" customFormat="1" ht="24" customHeight="1">
      <c r="A29" s="318">
        <v>14</v>
      </c>
      <c r="B29" s="107" t="s">
        <v>232</v>
      </c>
      <c r="C29" s="561">
        <v>4865074</v>
      </c>
      <c r="D29" s="350" t="s">
        <v>12</v>
      </c>
      <c r="E29" s="322" t="s">
        <v>354</v>
      </c>
      <c r="F29" s="323">
        <v>100</v>
      </c>
      <c r="G29" s="685">
        <v>7700</v>
      </c>
      <c r="H29" s="686">
        <v>7701</v>
      </c>
      <c r="I29" s="687">
        <f t="shared" si="6"/>
        <v>-1</v>
      </c>
      <c r="J29" s="687">
        <f t="shared" si="1"/>
        <v>-100</v>
      </c>
      <c r="K29" s="733">
        <f t="shared" si="2"/>
        <v>-0.0001</v>
      </c>
      <c r="L29" s="685">
        <v>10425</v>
      </c>
      <c r="M29" s="686">
        <v>10280</v>
      </c>
      <c r="N29" s="687">
        <f t="shared" si="7"/>
        <v>145</v>
      </c>
      <c r="O29" s="687">
        <f t="shared" si="4"/>
        <v>14500</v>
      </c>
      <c r="P29" s="734">
        <f t="shared" si="5"/>
        <v>0.0145</v>
      </c>
      <c r="Q29" s="701" t="s">
        <v>451</v>
      </c>
    </row>
    <row r="30" spans="1:17" s="692" customFormat="1" ht="24" customHeight="1">
      <c r="A30" s="318">
        <v>15</v>
      </c>
      <c r="B30" s="107" t="s">
        <v>232</v>
      </c>
      <c r="C30" s="561">
        <v>4865075</v>
      </c>
      <c r="D30" s="350" t="s">
        <v>12</v>
      </c>
      <c r="E30" s="322" t="s">
        <v>354</v>
      </c>
      <c r="F30" s="323">
        <v>100</v>
      </c>
      <c r="G30" s="685">
        <v>9375</v>
      </c>
      <c r="H30" s="686">
        <v>9375</v>
      </c>
      <c r="I30" s="687">
        <f t="shared" si="6"/>
        <v>0</v>
      </c>
      <c r="J30" s="687">
        <f t="shared" si="1"/>
        <v>0</v>
      </c>
      <c r="K30" s="733">
        <f t="shared" si="2"/>
        <v>0</v>
      </c>
      <c r="L30" s="685">
        <v>3086</v>
      </c>
      <c r="M30" s="686">
        <v>3074</v>
      </c>
      <c r="N30" s="687">
        <f t="shared" si="7"/>
        <v>12</v>
      </c>
      <c r="O30" s="687">
        <f t="shared" si="4"/>
        <v>1200</v>
      </c>
      <c r="P30" s="734">
        <f t="shared" si="5"/>
        <v>0.0012</v>
      </c>
      <c r="Q30" s="727"/>
    </row>
    <row r="31" spans="1:17" ht="24" customHeight="1">
      <c r="A31" s="569" t="s">
        <v>233</v>
      </c>
      <c r="B31" s="218"/>
      <c r="C31" s="564"/>
      <c r="D31" s="218"/>
      <c r="E31" s="219"/>
      <c r="F31" s="325"/>
      <c r="G31" s="567"/>
      <c r="H31" s="566"/>
      <c r="I31" s="566"/>
      <c r="J31" s="566"/>
      <c r="K31" s="629">
        <f>SUM(K24:K29)</f>
        <v>0.0078000000000000005</v>
      </c>
      <c r="L31" s="567"/>
      <c r="M31" s="566"/>
      <c r="N31" s="566"/>
      <c r="O31" s="566"/>
      <c r="P31" s="640">
        <f>SUM(P24:P29)</f>
        <v>0.2953</v>
      </c>
      <c r="Q31" s="179"/>
    </row>
    <row r="32" spans="1:17" ht="24" customHeight="1">
      <c r="A32" s="573" t="s">
        <v>239</v>
      </c>
      <c r="B32" s="218"/>
      <c r="C32" s="564"/>
      <c r="D32" s="218"/>
      <c r="E32" s="219"/>
      <c r="F32" s="325"/>
      <c r="G32" s="567"/>
      <c r="H32" s="566"/>
      <c r="I32" s="566"/>
      <c r="J32" s="566"/>
      <c r="K32" s="629"/>
      <c r="L32" s="567"/>
      <c r="M32" s="566"/>
      <c r="N32" s="566"/>
      <c r="O32" s="566"/>
      <c r="P32" s="640"/>
      <c r="Q32" s="179"/>
    </row>
    <row r="33" spans="1:17" ht="24" customHeight="1">
      <c r="A33" s="319" t="s">
        <v>234</v>
      </c>
      <c r="B33" s="219"/>
      <c r="C33" s="565"/>
      <c r="D33" s="219"/>
      <c r="E33" s="219"/>
      <c r="F33" s="327"/>
      <c r="G33" s="567"/>
      <c r="H33" s="566"/>
      <c r="I33" s="566"/>
      <c r="J33" s="566"/>
      <c r="K33" s="626"/>
      <c r="L33" s="567"/>
      <c r="M33" s="566"/>
      <c r="N33" s="566"/>
      <c r="O33" s="566"/>
      <c r="P33" s="637"/>
      <c r="Q33" s="179"/>
    </row>
    <row r="34" spans="1:17" s="692" customFormat="1" ht="24" customHeight="1">
      <c r="A34" s="318">
        <v>16</v>
      </c>
      <c r="B34" s="769" t="s">
        <v>235</v>
      </c>
      <c r="C34" s="770">
        <v>4902545</v>
      </c>
      <c r="D34" s="323" t="s">
        <v>12</v>
      </c>
      <c r="E34" s="322" t="s">
        <v>354</v>
      </c>
      <c r="F34" s="323">
        <v>50</v>
      </c>
      <c r="G34" s="685">
        <v>0</v>
      </c>
      <c r="H34" s="686">
        <v>0</v>
      </c>
      <c r="I34" s="687">
        <f>G34-H34</f>
        <v>0</v>
      </c>
      <c r="J34" s="687">
        <f t="shared" si="1"/>
        <v>0</v>
      </c>
      <c r="K34" s="733">
        <f t="shared" si="2"/>
        <v>0</v>
      </c>
      <c r="L34" s="685">
        <v>0</v>
      </c>
      <c r="M34" s="686">
        <v>0</v>
      </c>
      <c r="N34" s="687">
        <f>L34-M34</f>
        <v>0</v>
      </c>
      <c r="O34" s="687">
        <f t="shared" si="4"/>
        <v>0</v>
      </c>
      <c r="P34" s="734">
        <f t="shared" si="5"/>
        <v>0</v>
      </c>
      <c r="Q34" s="701"/>
    </row>
    <row r="35" spans="1:17" ht="24" customHeight="1">
      <c r="A35" s="569" t="s">
        <v>236</v>
      </c>
      <c r="B35" s="218"/>
      <c r="C35" s="328"/>
      <c r="D35" s="329"/>
      <c r="E35" s="107"/>
      <c r="F35" s="325"/>
      <c r="G35" s="127"/>
      <c r="H35" s="79"/>
      <c r="I35" s="79"/>
      <c r="J35" s="79"/>
      <c r="K35" s="627">
        <f>SUM(K34)</f>
        <v>0</v>
      </c>
      <c r="L35" s="216"/>
      <c r="M35" s="79"/>
      <c r="N35" s="79"/>
      <c r="O35" s="79"/>
      <c r="P35" s="638">
        <f>SUM(P34)</f>
        <v>0</v>
      </c>
      <c r="Q35" s="179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30"/>
      <c r="L36" s="506"/>
      <c r="M36" s="89"/>
      <c r="N36" s="89"/>
      <c r="O36" s="89"/>
      <c r="P36" s="641"/>
      <c r="Q36" s="180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25"/>
      <c r="L37" s="78"/>
      <c r="M37" s="78"/>
      <c r="N37" s="79"/>
      <c r="O37" s="79"/>
      <c r="P37" s="642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25"/>
      <c r="L38" s="78"/>
      <c r="M38" s="78"/>
      <c r="N38" s="79"/>
      <c r="O38" s="79"/>
      <c r="P38" s="642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31"/>
      <c r="L39" s="90"/>
      <c r="M39" s="90"/>
      <c r="N39" s="90"/>
      <c r="O39" s="90"/>
      <c r="P39" s="643"/>
    </row>
    <row r="40" spans="1:16" ht="20.25">
      <c r="A40" s="198"/>
      <c r="B40" s="330" t="s">
        <v>233</v>
      </c>
      <c r="C40" s="331"/>
      <c r="D40" s="331"/>
      <c r="E40" s="331"/>
      <c r="F40" s="331"/>
      <c r="G40" s="331"/>
      <c r="H40" s="331"/>
      <c r="I40" s="331"/>
      <c r="J40" s="331"/>
      <c r="K40" s="627">
        <f>K31-K35</f>
        <v>0.0078000000000000005</v>
      </c>
      <c r="L40" s="217"/>
      <c r="M40" s="217"/>
      <c r="N40" s="217"/>
      <c r="O40" s="217"/>
      <c r="P40" s="644">
        <f>P31-P35</f>
        <v>0.2953</v>
      </c>
    </row>
    <row r="41" spans="1:16" ht="20.25">
      <c r="A41" s="158"/>
      <c r="B41" s="330" t="s">
        <v>237</v>
      </c>
      <c r="C41" s="317"/>
      <c r="D41" s="317"/>
      <c r="E41" s="317"/>
      <c r="F41" s="317"/>
      <c r="G41" s="317"/>
      <c r="H41" s="317"/>
      <c r="I41" s="317"/>
      <c r="J41" s="317"/>
      <c r="K41" s="627">
        <f>K20</f>
        <v>-0.0004</v>
      </c>
      <c r="L41" s="217"/>
      <c r="M41" s="217"/>
      <c r="N41" s="217"/>
      <c r="O41" s="217"/>
      <c r="P41" s="644">
        <f>P20</f>
        <v>2.490065413</v>
      </c>
    </row>
    <row r="42" spans="1:16" ht="18">
      <c r="A42" s="158"/>
      <c r="B42" s="219"/>
      <c r="C42" s="93"/>
      <c r="D42" s="93"/>
      <c r="E42" s="93"/>
      <c r="F42" s="93"/>
      <c r="G42" s="93"/>
      <c r="H42" s="93"/>
      <c r="I42" s="93"/>
      <c r="J42" s="93"/>
      <c r="K42" s="632"/>
      <c r="L42" s="61"/>
      <c r="M42" s="61"/>
      <c r="N42" s="61"/>
      <c r="O42" s="61"/>
      <c r="P42" s="645"/>
    </row>
    <row r="43" spans="1:16" ht="18">
      <c r="A43" s="158"/>
      <c r="B43" s="219"/>
      <c r="C43" s="93"/>
      <c r="D43" s="93"/>
      <c r="E43" s="93"/>
      <c r="F43" s="93"/>
      <c r="G43" s="93"/>
      <c r="H43" s="93"/>
      <c r="I43" s="93"/>
      <c r="J43" s="93"/>
      <c r="K43" s="632"/>
      <c r="L43" s="61"/>
      <c r="M43" s="61"/>
      <c r="N43" s="61"/>
      <c r="O43" s="61"/>
      <c r="P43" s="645"/>
    </row>
    <row r="44" spans="1:16" ht="23.25">
      <c r="A44" s="158"/>
      <c r="B44" s="332" t="s">
        <v>240</v>
      </c>
      <c r="C44" s="333"/>
      <c r="D44" s="334"/>
      <c r="E44" s="334"/>
      <c r="F44" s="334"/>
      <c r="G44" s="334"/>
      <c r="H44" s="334"/>
      <c r="I44" s="334"/>
      <c r="J44" s="334"/>
      <c r="K44" s="633">
        <f>SUM(K40:K43)</f>
        <v>0.0074</v>
      </c>
      <c r="L44" s="335"/>
      <c r="M44" s="335"/>
      <c r="N44" s="335"/>
      <c r="O44" s="335"/>
      <c r="P44" s="646">
        <f>SUM(P40:P43)</f>
        <v>2.785365413</v>
      </c>
    </row>
    <row r="45" ht="12.75">
      <c r="K45" s="634"/>
    </row>
    <row r="46" ht="13.5" thickBot="1">
      <c r="K46" s="634"/>
    </row>
    <row r="47" spans="1:17" ht="12.75">
      <c r="A47" s="266"/>
      <c r="B47" s="267"/>
      <c r="C47" s="267"/>
      <c r="D47" s="267"/>
      <c r="E47" s="267"/>
      <c r="F47" s="267"/>
      <c r="G47" s="26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4" t="s">
        <v>335</v>
      </c>
      <c r="B48" s="258"/>
      <c r="C48" s="258"/>
      <c r="D48" s="258"/>
      <c r="E48" s="258"/>
      <c r="F48" s="258"/>
      <c r="G48" s="258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68"/>
      <c r="B49" s="258"/>
      <c r="C49" s="258"/>
      <c r="D49" s="258"/>
      <c r="E49" s="258"/>
      <c r="F49" s="258"/>
      <c r="G49" s="258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69"/>
      <c r="B50" s="270"/>
      <c r="C50" s="270"/>
      <c r="D50" s="270"/>
      <c r="E50" s="270"/>
      <c r="F50" s="270"/>
      <c r="G50" s="270"/>
      <c r="H50" s="19"/>
      <c r="I50" s="19"/>
      <c r="J50" s="280"/>
      <c r="K50" s="559" t="s">
        <v>347</v>
      </c>
      <c r="L50" s="19"/>
      <c r="M50" s="19"/>
      <c r="N50" s="19"/>
      <c r="O50" s="19"/>
      <c r="P50" s="560" t="s">
        <v>348</v>
      </c>
      <c r="Q50" s="59"/>
    </row>
    <row r="51" spans="1:17" ht="12.75">
      <c r="A51" s="271"/>
      <c r="B51" s="158"/>
      <c r="C51" s="158"/>
      <c r="D51" s="158"/>
      <c r="E51" s="158"/>
      <c r="F51" s="158"/>
      <c r="G51" s="158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1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4" t="s">
        <v>338</v>
      </c>
      <c r="B53" s="259"/>
      <c r="C53" s="259"/>
      <c r="D53" s="260"/>
      <c r="E53" s="260"/>
      <c r="F53" s="261"/>
      <c r="G53" s="260"/>
      <c r="H53" s="19"/>
      <c r="I53" s="19"/>
      <c r="J53" s="19"/>
      <c r="K53" s="580">
        <f>K44</f>
        <v>0.0074</v>
      </c>
      <c r="L53" s="270" t="s">
        <v>336</v>
      </c>
      <c r="M53" s="19"/>
      <c r="N53" s="19"/>
      <c r="O53" s="19"/>
      <c r="P53" s="580">
        <f>P44</f>
        <v>2.785365413</v>
      </c>
      <c r="Q53" s="337" t="s">
        <v>336</v>
      </c>
    </row>
    <row r="54" spans="1:17" ht="23.25">
      <c r="A54" s="557"/>
      <c r="B54" s="262"/>
      <c r="C54" s="262"/>
      <c r="D54" s="258"/>
      <c r="E54" s="258"/>
      <c r="F54" s="263"/>
      <c r="G54" s="258"/>
      <c r="H54" s="19"/>
      <c r="I54" s="19"/>
      <c r="J54" s="19"/>
      <c r="K54" s="335"/>
      <c r="L54" s="285"/>
      <c r="M54" s="19"/>
      <c r="N54" s="19"/>
      <c r="O54" s="19"/>
      <c r="P54" s="335"/>
      <c r="Q54" s="338"/>
    </row>
    <row r="55" spans="1:17" ht="23.25">
      <c r="A55" s="558" t="s">
        <v>337</v>
      </c>
      <c r="B55" s="264"/>
      <c r="C55" s="51"/>
      <c r="D55" s="258"/>
      <c r="E55" s="258"/>
      <c r="F55" s="265"/>
      <c r="G55" s="260"/>
      <c r="H55" s="19"/>
      <c r="I55" s="19"/>
      <c r="J55" s="19"/>
      <c r="K55" s="580">
        <f>'STEPPED UP GENCO'!K47</f>
        <v>-9.94815E-05</v>
      </c>
      <c r="L55" s="270" t="s">
        <v>336</v>
      </c>
      <c r="M55" s="19"/>
      <c r="N55" s="19"/>
      <c r="O55" s="19"/>
      <c r="P55" s="580">
        <f>'STEPPED UP GENCO'!P47</f>
        <v>-0.028792156800000003</v>
      </c>
      <c r="Q55" s="337" t="s">
        <v>336</v>
      </c>
    </row>
    <row r="56" spans="1:17" ht="6.75" customHeight="1">
      <c r="A56" s="27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2"/>
      <c r="B59" s="19"/>
      <c r="C59" s="19"/>
      <c r="D59" s="19"/>
      <c r="E59" s="19"/>
      <c r="F59" s="19"/>
      <c r="G59" s="19"/>
      <c r="H59" s="259"/>
      <c r="I59" s="259"/>
      <c r="J59" s="574" t="s">
        <v>339</v>
      </c>
      <c r="K59" s="580">
        <f>SUM(K53:K58)</f>
        <v>0.0073005185</v>
      </c>
      <c r="L59" s="286" t="s">
        <v>336</v>
      </c>
      <c r="M59" s="336"/>
      <c r="N59" s="336"/>
      <c r="O59" s="336"/>
      <c r="P59" s="580">
        <f>SUM(P53:P58)</f>
        <v>2.7565732562000003</v>
      </c>
      <c r="Q59" s="286" t="s">
        <v>336</v>
      </c>
    </row>
    <row r="60" spans="1:17" ht="13.5" thickBot="1">
      <c r="A60" s="273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5" zoomScaleNormal="85" zoomScaleSheetLayoutView="55" zoomScalePageLayoutView="0" workbookViewId="0" topLeftCell="A11">
      <selection activeCell="R26" sqref="R2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0.140625" style="0" customWidth="1"/>
    <col min="7" max="7" width="13.140625" style="0" customWidth="1"/>
    <col min="8" max="8" width="14.281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421875" style="0" customWidth="1"/>
    <col min="14" max="14" width="11.140625" style="0" customWidth="1"/>
    <col min="15" max="15" width="13.00390625" style="0" customWidth="1"/>
    <col min="16" max="16" width="12.8515625" style="0" customWidth="1"/>
    <col min="17" max="17" width="20.8515625" style="0" customWidth="1"/>
  </cols>
  <sheetData>
    <row r="1" ht="26.25">
      <c r="A1" s="1" t="s">
        <v>244</v>
      </c>
    </row>
    <row r="2" spans="1:17" ht="16.5" customHeight="1">
      <c r="A2" s="370" t="s">
        <v>245</v>
      </c>
      <c r="P2" s="499" t="str">
        <f>NDPL!Q1</f>
        <v>MAY-2015</v>
      </c>
      <c r="Q2" s="553"/>
    </row>
    <row r="3" spans="1:8" ht="23.25">
      <c r="A3" s="220" t="s">
        <v>293</v>
      </c>
      <c r="H3" s="4"/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40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1"/>
      <c r="B7" s="352" t="s">
        <v>259</v>
      </c>
      <c r="C7" s="353"/>
      <c r="D7" s="353"/>
      <c r="E7" s="353"/>
      <c r="F7" s="354"/>
      <c r="G7" s="116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18"/>
      <c r="B8" s="355" t="s">
        <v>260</v>
      </c>
      <c r="C8" s="356"/>
      <c r="D8" s="356"/>
      <c r="E8" s="356"/>
      <c r="F8" s="357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692" customFormat="1" ht="19.5" customHeight="1">
      <c r="A9" s="318">
        <v>1</v>
      </c>
      <c r="B9" s="358" t="s">
        <v>261</v>
      </c>
      <c r="C9" s="356">
        <v>4864817</v>
      </c>
      <c r="D9" s="342" t="s">
        <v>12</v>
      </c>
      <c r="E9" s="115" t="s">
        <v>354</v>
      </c>
      <c r="F9" s="357">
        <v>100</v>
      </c>
      <c r="G9" s="685">
        <v>13117</v>
      </c>
      <c r="H9" s="356">
        <v>11950</v>
      </c>
      <c r="I9" s="689">
        <f>G9-H9</f>
        <v>1167</v>
      </c>
      <c r="J9" s="689">
        <f>$F9*I9</f>
        <v>116700</v>
      </c>
      <c r="K9" s="718">
        <f>J9/1000000</f>
        <v>0.1167</v>
      </c>
      <c r="L9" s="685">
        <v>1687</v>
      </c>
      <c r="M9" s="356">
        <v>1677</v>
      </c>
      <c r="N9" s="689">
        <f>L9-M9</f>
        <v>10</v>
      </c>
      <c r="O9" s="689">
        <f>$F9*N9</f>
        <v>1000</v>
      </c>
      <c r="P9" s="718">
        <f>O9/1000000</f>
        <v>0.001</v>
      </c>
      <c r="Q9" s="728"/>
    </row>
    <row r="10" spans="1:17" ht="19.5" customHeight="1">
      <c r="A10" s="318">
        <v>2</v>
      </c>
      <c r="B10" s="358" t="s">
        <v>262</v>
      </c>
      <c r="C10" s="356">
        <v>4864797</v>
      </c>
      <c r="D10" s="342" t="s">
        <v>12</v>
      </c>
      <c r="E10" s="115" t="s">
        <v>354</v>
      </c>
      <c r="F10" s="357">
        <v>100</v>
      </c>
      <c r="G10" s="597">
        <v>7957</v>
      </c>
      <c r="H10" s="598">
        <v>5894</v>
      </c>
      <c r="I10" s="363">
        <f>G10-H10</f>
        <v>2063</v>
      </c>
      <c r="J10" s="363">
        <f>$F10*I10</f>
        <v>206300</v>
      </c>
      <c r="K10" s="364">
        <f>J10/1000000</f>
        <v>0.2063</v>
      </c>
      <c r="L10" s="597">
        <v>999154</v>
      </c>
      <c r="M10" s="598">
        <v>999209</v>
      </c>
      <c r="N10" s="363">
        <f>L10-M10</f>
        <v>-55</v>
      </c>
      <c r="O10" s="363">
        <f>$F10*N10</f>
        <v>-5500</v>
      </c>
      <c r="P10" s="364">
        <f>O10/1000000</f>
        <v>-0.0055</v>
      </c>
      <c r="Q10" s="179"/>
    </row>
    <row r="11" spans="1:17" ht="19.5" customHeight="1">
      <c r="A11" s="318">
        <v>3</v>
      </c>
      <c r="B11" s="358" t="s">
        <v>263</v>
      </c>
      <c r="C11" s="356">
        <v>4864818</v>
      </c>
      <c r="D11" s="342" t="s">
        <v>12</v>
      </c>
      <c r="E11" s="115" t="s">
        <v>354</v>
      </c>
      <c r="F11" s="357">
        <v>100</v>
      </c>
      <c r="G11" s="597">
        <v>303908</v>
      </c>
      <c r="H11" s="598">
        <v>300734</v>
      </c>
      <c r="I11" s="363">
        <f>G11-H11</f>
        <v>3174</v>
      </c>
      <c r="J11" s="363">
        <f>$F11*I11</f>
        <v>317400</v>
      </c>
      <c r="K11" s="364">
        <f>J11/1000000</f>
        <v>0.3174</v>
      </c>
      <c r="L11" s="597">
        <v>103031</v>
      </c>
      <c r="M11" s="598">
        <v>102943</v>
      </c>
      <c r="N11" s="363">
        <f>L11-M11</f>
        <v>88</v>
      </c>
      <c r="O11" s="363">
        <f>$F11*N11</f>
        <v>8800</v>
      </c>
      <c r="P11" s="364">
        <f>O11/1000000</f>
        <v>0.0088</v>
      </c>
      <c r="Q11" s="179"/>
    </row>
    <row r="12" spans="1:17" ht="19.5" customHeight="1">
      <c r="A12" s="318">
        <v>4</v>
      </c>
      <c r="B12" s="358" t="s">
        <v>264</v>
      </c>
      <c r="C12" s="356">
        <v>4864842</v>
      </c>
      <c r="D12" s="342" t="s">
        <v>12</v>
      </c>
      <c r="E12" s="115" t="s">
        <v>354</v>
      </c>
      <c r="F12" s="671">
        <v>937.5</v>
      </c>
      <c r="G12" s="597">
        <v>40989</v>
      </c>
      <c r="H12" s="598">
        <v>40786</v>
      </c>
      <c r="I12" s="363">
        <f>G12-H12</f>
        <v>203</v>
      </c>
      <c r="J12" s="363">
        <f>$F12*I12</f>
        <v>190312.5</v>
      </c>
      <c r="K12" s="364">
        <f>J12/1000000</f>
        <v>0.1903125</v>
      </c>
      <c r="L12" s="597">
        <v>19122</v>
      </c>
      <c r="M12" s="598">
        <v>19129</v>
      </c>
      <c r="N12" s="363">
        <f>L12-M12</f>
        <v>-7</v>
      </c>
      <c r="O12" s="363">
        <f>$F12*N12</f>
        <v>-6562.5</v>
      </c>
      <c r="P12" s="364">
        <f>O12/1000000</f>
        <v>-0.0065625</v>
      </c>
      <c r="Q12" s="583"/>
    </row>
    <row r="13" spans="1:17" ht="19.5" customHeight="1">
      <c r="A13" s="318"/>
      <c r="B13" s="355" t="s">
        <v>265</v>
      </c>
      <c r="C13" s="356"/>
      <c r="D13" s="342"/>
      <c r="E13" s="103"/>
      <c r="F13" s="357"/>
      <c r="G13" s="320"/>
      <c r="H13" s="348"/>
      <c r="I13" s="348"/>
      <c r="J13" s="348"/>
      <c r="K13" s="365"/>
      <c r="L13" s="371"/>
      <c r="M13" s="372"/>
      <c r="N13" s="372"/>
      <c r="O13" s="372"/>
      <c r="P13" s="373"/>
      <c r="Q13" s="179"/>
    </row>
    <row r="14" spans="1:17" ht="19.5" customHeight="1">
      <c r="A14" s="318"/>
      <c r="B14" s="355"/>
      <c r="C14" s="356"/>
      <c r="D14" s="342"/>
      <c r="E14" s="103"/>
      <c r="F14" s="357"/>
      <c r="G14" s="320"/>
      <c r="H14" s="348"/>
      <c r="I14" s="348"/>
      <c r="J14" s="348"/>
      <c r="K14" s="365"/>
      <c r="L14" s="371"/>
      <c r="M14" s="372"/>
      <c r="N14" s="372"/>
      <c r="O14" s="372"/>
      <c r="P14" s="373"/>
      <c r="Q14" s="179"/>
    </row>
    <row r="15" spans="1:17" ht="19.5" customHeight="1">
      <c r="A15" s="318">
        <v>5</v>
      </c>
      <c r="B15" s="358" t="s">
        <v>266</v>
      </c>
      <c r="C15" s="356">
        <v>4864880</v>
      </c>
      <c r="D15" s="342" t="s">
        <v>12</v>
      </c>
      <c r="E15" s="115" t="s">
        <v>354</v>
      </c>
      <c r="F15" s="357">
        <v>-500</v>
      </c>
      <c r="G15" s="597">
        <v>983861</v>
      </c>
      <c r="H15" s="598">
        <v>983861</v>
      </c>
      <c r="I15" s="363">
        <f>G15-H15</f>
        <v>0</v>
      </c>
      <c r="J15" s="363">
        <f>$F15*I15</f>
        <v>0</v>
      </c>
      <c r="K15" s="364">
        <f>J15/1000000</f>
        <v>0</v>
      </c>
      <c r="L15" s="597">
        <v>911191</v>
      </c>
      <c r="M15" s="598">
        <v>913336</v>
      </c>
      <c r="N15" s="363">
        <f>L15-M15</f>
        <v>-2145</v>
      </c>
      <c r="O15" s="363">
        <f>$F15*N15</f>
        <v>1072500</v>
      </c>
      <c r="P15" s="364">
        <f>O15/1000000</f>
        <v>1.0725</v>
      </c>
      <c r="Q15" s="179"/>
    </row>
    <row r="16" spans="1:17" ht="19.5" customHeight="1">
      <c r="A16" s="318">
        <v>6</v>
      </c>
      <c r="B16" s="358" t="s">
        <v>267</v>
      </c>
      <c r="C16" s="356">
        <v>4864881</v>
      </c>
      <c r="D16" s="342" t="s">
        <v>12</v>
      </c>
      <c r="E16" s="115" t="s">
        <v>354</v>
      </c>
      <c r="F16" s="357">
        <v>-500</v>
      </c>
      <c r="G16" s="597">
        <v>988415</v>
      </c>
      <c r="H16" s="598">
        <v>988702</v>
      </c>
      <c r="I16" s="363">
        <f>G16-H16</f>
        <v>-287</v>
      </c>
      <c r="J16" s="363">
        <f>$F16*I16</f>
        <v>143500</v>
      </c>
      <c r="K16" s="364">
        <f>J16/1000000</f>
        <v>0.1435</v>
      </c>
      <c r="L16" s="597">
        <v>976533</v>
      </c>
      <c r="M16" s="598">
        <v>977351</v>
      </c>
      <c r="N16" s="363">
        <f>L16-M16</f>
        <v>-818</v>
      </c>
      <c r="O16" s="363">
        <f>$F16*N16</f>
        <v>409000</v>
      </c>
      <c r="P16" s="364">
        <f>O16/1000000</f>
        <v>0.409</v>
      </c>
      <c r="Q16" s="179"/>
    </row>
    <row r="17" spans="1:17" ht="19.5" customHeight="1">
      <c r="A17" s="318">
        <v>7</v>
      </c>
      <c r="B17" s="358" t="s">
        <v>282</v>
      </c>
      <c r="C17" s="356">
        <v>4902572</v>
      </c>
      <c r="D17" s="342" t="s">
        <v>12</v>
      </c>
      <c r="E17" s="115" t="s">
        <v>354</v>
      </c>
      <c r="F17" s="357">
        <v>300</v>
      </c>
      <c r="G17" s="597">
        <v>16</v>
      </c>
      <c r="H17" s="598">
        <v>31</v>
      </c>
      <c r="I17" s="363">
        <f>G17-H17</f>
        <v>-15</v>
      </c>
      <c r="J17" s="363">
        <f>$F17*I17</f>
        <v>-4500</v>
      </c>
      <c r="K17" s="364">
        <f>J17/1000000</f>
        <v>-0.0045</v>
      </c>
      <c r="L17" s="597">
        <v>999932</v>
      </c>
      <c r="M17" s="598">
        <v>1000013</v>
      </c>
      <c r="N17" s="363">
        <f>L17-M17</f>
        <v>-81</v>
      </c>
      <c r="O17" s="363">
        <f>$F17*N17</f>
        <v>-24300</v>
      </c>
      <c r="P17" s="364">
        <f>O17/1000000</f>
        <v>-0.0243</v>
      </c>
      <c r="Q17" s="179"/>
    </row>
    <row r="18" spans="1:17" ht="19.5" customHeight="1">
      <c r="A18" s="318"/>
      <c r="B18" s="355"/>
      <c r="C18" s="356"/>
      <c r="D18" s="342"/>
      <c r="E18" s="115"/>
      <c r="F18" s="357"/>
      <c r="G18" s="114"/>
      <c r="H18" s="103"/>
      <c r="I18" s="50"/>
      <c r="J18" s="50"/>
      <c r="K18" s="117"/>
      <c r="L18" s="374"/>
      <c r="M18" s="21"/>
      <c r="N18" s="21"/>
      <c r="O18" s="21"/>
      <c r="P18" s="28"/>
      <c r="Q18" s="179"/>
    </row>
    <row r="19" spans="1:17" ht="19.5" customHeight="1">
      <c r="A19" s="318"/>
      <c r="B19" s="355"/>
      <c r="C19" s="356"/>
      <c r="D19" s="342"/>
      <c r="E19" s="115"/>
      <c r="F19" s="357"/>
      <c r="G19" s="114"/>
      <c r="H19" s="103"/>
      <c r="I19" s="50"/>
      <c r="J19" s="50"/>
      <c r="K19" s="117"/>
      <c r="L19" s="374"/>
      <c r="M19" s="21"/>
      <c r="N19" s="21"/>
      <c r="O19" s="21"/>
      <c r="P19" s="28"/>
      <c r="Q19" s="179"/>
    </row>
    <row r="20" spans="1:17" ht="19.5" customHeight="1">
      <c r="A20" s="318"/>
      <c r="B20" s="358"/>
      <c r="C20" s="356"/>
      <c r="D20" s="342"/>
      <c r="E20" s="115"/>
      <c r="F20" s="357"/>
      <c r="G20" s="114"/>
      <c r="H20" s="103"/>
      <c r="I20" s="50"/>
      <c r="J20" s="50"/>
      <c r="K20" s="117"/>
      <c r="L20" s="374"/>
      <c r="M20" s="21"/>
      <c r="N20" s="21"/>
      <c r="O20" s="21"/>
      <c r="P20" s="28"/>
      <c r="Q20" s="179"/>
    </row>
    <row r="21" spans="1:17" ht="19.5" customHeight="1">
      <c r="A21" s="318"/>
      <c r="B21" s="355" t="s">
        <v>268</v>
      </c>
      <c r="C21" s="356"/>
      <c r="D21" s="342"/>
      <c r="E21" s="115"/>
      <c r="F21" s="359"/>
      <c r="G21" s="114"/>
      <c r="H21" s="103"/>
      <c r="I21" s="47"/>
      <c r="J21" s="51"/>
      <c r="K21" s="367">
        <f>SUM(K9:K20)</f>
        <v>0.9697125000000001</v>
      </c>
      <c r="L21" s="375"/>
      <c r="M21" s="372"/>
      <c r="N21" s="372"/>
      <c r="O21" s="372"/>
      <c r="P21" s="368">
        <f>SUM(P9:P20)</f>
        <v>1.4549375</v>
      </c>
      <c r="Q21" s="179"/>
    </row>
    <row r="22" spans="1:17" ht="19.5" customHeight="1">
      <c r="A22" s="318"/>
      <c r="B22" s="355" t="s">
        <v>269</v>
      </c>
      <c r="C22" s="356"/>
      <c r="D22" s="342"/>
      <c r="E22" s="115"/>
      <c r="F22" s="359"/>
      <c r="G22" s="114"/>
      <c r="H22" s="103"/>
      <c r="I22" s="47"/>
      <c r="J22" s="47"/>
      <c r="K22" s="117"/>
      <c r="L22" s="374"/>
      <c r="M22" s="21"/>
      <c r="N22" s="21"/>
      <c r="O22" s="21"/>
      <c r="P22" s="28"/>
      <c r="Q22" s="179"/>
    </row>
    <row r="23" spans="1:17" ht="19.5" customHeight="1">
      <c r="A23" s="318"/>
      <c r="B23" s="355" t="s">
        <v>270</v>
      </c>
      <c r="C23" s="356"/>
      <c r="D23" s="342"/>
      <c r="E23" s="115"/>
      <c r="F23" s="359"/>
      <c r="G23" s="114"/>
      <c r="H23" s="103"/>
      <c r="I23" s="47"/>
      <c r="J23" s="47"/>
      <c r="K23" s="117"/>
      <c r="L23" s="374"/>
      <c r="M23" s="21"/>
      <c r="N23" s="21"/>
      <c r="O23" s="21"/>
      <c r="P23" s="28"/>
      <c r="Q23" s="179"/>
    </row>
    <row r="24" spans="1:17" s="692" customFormat="1" ht="19.5" customHeight="1">
      <c r="A24" s="318">
        <v>8</v>
      </c>
      <c r="B24" s="358" t="s">
        <v>271</v>
      </c>
      <c r="C24" s="356">
        <v>4864796</v>
      </c>
      <c r="D24" s="342" t="s">
        <v>12</v>
      </c>
      <c r="E24" s="115" t="s">
        <v>354</v>
      </c>
      <c r="F24" s="357">
        <v>200</v>
      </c>
      <c r="G24" s="685">
        <v>997570</v>
      </c>
      <c r="H24" s="356">
        <v>998011</v>
      </c>
      <c r="I24" s="689">
        <f>G24-H24</f>
        <v>-441</v>
      </c>
      <c r="J24" s="689">
        <f>$F24*I24</f>
        <v>-88200</v>
      </c>
      <c r="K24" s="718">
        <f>J24/1000000</f>
        <v>-0.0882</v>
      </c>
      <c r="L24" s="685">
        <v>999990</v>
      </c>
      <c r="M24" s="356">
        <v>999998</v>
      </c>
      <c r="N24" s="689">
        <f>L24-M24</f>
        <v>-8</v>
      </c>
      <c r="O24" s="689">
        <f>$F24*N24</f>
        <v>-1600</v>
      </c>
      <c r="P24" s="718">
        <f>O24/1000000</f>
        <v>-0.0016</v>
      </c>
      <c r="Q24" s="728"/>
    </row>
    <row r="25" spans="1:17" ht="21" customHeight="1">
      <c r="A25" s="318">
        <v>9</v>
      </c>
      <c r="B25" s="358" t="s">
        <v>272</v>
      </c>
      <c r="C25" s="356">
        <v>4864932</v>
      </c>
      <c r="D25" s="342" t="s">
        <v>12</v>
      </c>
      <c r="E25" s="115" t="s">
        <v>354</v>
      </c>
      <c r="F25" s="357">
        <v>200</v>
      </c>
      <c r="G25" s="685">
        <v>942153</v>
      </c>
      <c r="H25" s="686">
        <v>943899</v>
      </c>
      <c r="I25" s="689">
        <f>G25-H25</f>
        <v>-1746</v>
      </c>
      <c r="J25" s="689">
        <f>$F25*I25</f>
        <v>-349200</v>
      </c>
      <c r="K25" s="718">
        <f>J25/1000000</f>
        <v>-0.3492</v>
      </c>
      <c r="L25" s="685">
        <v>998920</v>
      </c>
      <c r="M25" s="686">
        <v>999397</v>
      </c>
      <c r="N25" s="689">
        <f>L25-M25</f>
        <v>-477</v>
      </c>
      <c r="O25" s="689">
        <f>$F25*N25</f>
        <v>-95400</v>
      </c>
      <c r="P25" s="718">
        <f>O25/1000000</f>
        <v>-0.0954</v>
      </c>
      <c r="Q25" s="719"/>
    </row>
    <row r="26" spans="1:17" ht="19.5" customHeight="1">
      <c r="A26" s="318"/>
      <c r="B26" s="355" t="s">
        <v>273</v>
      </c>
      <c r="C26" s="358"/>
      <c r="D26" s="342"/>
      <c r="E26" s="115"/>
      <c r="F26" s="359"/>
      <c r="G26" s="114"/>
      <c r="H26" s="103"/>
      <c r="I26" s="47"/>
      <c r="J26" s="51"/>
      <c r="K26" s="368">
        <f>SUM(K24:K25)</f>
        <v>-0.4374</v>
      </c>
      <c r="L26" s="375"/>
      <c r="M26" s="372"/>
      <c r="N26" s="372"/>
      <c r="O26" s="372"/>
      <c r="P26" s="368">
        <f>SUM(P24:P25)</f>
        <v>-0.097</v>
      </c>
      <c r="Q26" s="179"/>
    </row>
    <row r="27" spans="1:17" ht="19.5" customHeight="1">
      <c r="A27" s="318"/>
      <c r="B27" s="355" t="s">
        <v>274</v>
      </c>
      <c r="C27" s="356"/>
      <c r="D27" s="342"/>
      <c r="E27" s="103"/>
      <c r="F27" s="357"/>
      <c r="G27" s="114"/>
      <c r="H27" s="103"/>
      <c r="I27" s="50"/>
      <c r="J27" s="46"/>
      <c r="K27" s="117"/>
      <c r="L27" s="374"/>
      <c r="M27" s="21"/>
      <c r="N27" s="21"/>
      <c r="O27" s="21"/>
      <c r="P27" s="28"/>
      <c r="Q27" s="179"/>
    </row>
    <row r="28" spans="1:17" ht="19.5" customHeight="1">
      <c r="A28" s="318"/>
      <c r="B28" s="355" t="s">
        <v>270</v>
      </c>
      <c r="C28" s="356"/>
      <c r="D28" s="342"/>
      <c r="E28" s="103"/>
      <c r="F28" s="357"/>
      <c r="G28" s="114"/>
      <c r="H28" s="103"/>
      <c r="I28" s="50"/>
      <c r="J28" s="46"/>
      <c r="K28" s="117"/>
      <c r="L28" s="374"/>
      <c r="M28" s="21"/>
      <c r="N28" s="21"/>
      <c r="O28" s="21"/>
      <c r="P28" s="28"/>
      <c r="Q28" s="179"/>
    </row>
    <row r="29" spans="1:17" ht="19.5" customHeight="1">
      <c r="A29" s="318">
        <v>10</v>
      </c>
      <c r="B29" s="358" t="s">
        <v>275</v>
      </c>
      <c r="C29" s="356">
        <v>4864819</v>
      </c>
      <c r="D29" s="342" t="s">
        <v>12</v>
      </c>
      <c r="E29" s="115" t="s">
        <v>354</v>
      </c>
      <c r="F29" s="360">
        <v>200</v>
      </c>
      <c r="G29" s="597">
        <v>271589</v>
      </c>
      <c r="H29" s="598">
        <v>268619</v>
      </c>
      <c r="I29" s="363">
        <f aca="true" t="shared" si="0" ref="I29:I34">G29-H29</f>
        <v>2970</v>
      </c>
      <c r="J29" s="363">
        <f aca="true" t="shared" si="1" ref="J29:J34">$F29*I29</f>
        <v>594000</v>
      </c>
      <c r="K29" s="364">
        <f aca="true" t="shared" si="2" ref="K29:K34">J29/1000000</f>
        <v>0.594</v>
      </c>
      <c r="L29" s="597">
        <v>265600</v>
      </c>
      <c r="M29" s="598">
        <v>265577</v>
      </c>
      <c r="N29" s="363">
        <f aca="true" t="shared" si="3" ref="N29:N34">L29-M29</f>
        <v>23</v>
      </c>
      <c r="O29" s="363">
        <f aca="true" t="shared" si="4" ref="O29:O34">$F29*N29</f>
        <v>4600</v>
      </c>
      <c r="P29" s="364">
        <f aca="true" t="shared" si="5" ref="P29:P34">O29/1000000</f>
        <v>0.0046</v>
      </c>
      <c r="Q29" s="179"/>
    </row>
    <row r="30" spans="1:17" ht="19.5" customHeight="1">
      <c r="A30" s="318">
        <v>11</v>
      </c>
      <c r="B30" s="358" t="s">
        <v>276</v>
      </c>
      <c r="C30" s="356">
        <v>4864801</v>
      </c>
      <c r="D30" s="342" t="s">
        <v>12</v>
      </c>
      <c r="E30" s="115" t="s">
        <v>354</v>
      </c>
      <c r="F30" s="360">
        <v>200</v>
      </c>
      <c r="G30" s="597">
        <v>126095</v>
      </c>
      <c r="H30" s="598">
        <v>125498</v>
      </c>
      <c r="I30" s="363">
        <f t="shared" si="0"/>
        <v>597</v>
      </c>
      <c r="J30" s="363">
        <f t="shared" si="1"/>
        <v>119400</v>
      </c>
      <c r="K30" s="364">
        <f t="shared" si="2"/>
        <v>0.1194</v>
      </c>
      <c r="L30" s="597">
        <v>42594</v>
      </c>
      <c r="M30" s="598">
        <v>42581</v>
      </c>
      <c r="N30" s="363">
        <f t="shared" si="3"/>
        <v>13</v>
      </c>
      <c r="O30" s="363">
        <f t="shared" si="4"/>
        <v>2600</v>
      </c>
      <c r="P30" s="364">
        <f t="shared" si="5"/>
        <v>0.0026</v>
      </c>
      <c r="Q30" s="179"/>
    </row>
    <row r="31" spans="1:17" ht="19.5" customHeight="1">
      <c r="A31" s="318">
        <v>12</v>
      </c>
      <c r="B31" s="358" t="s">
        <v>277</v>
      </c>
      <c r="C31" s="356">
        <v>4864820</v>
      </c>
      <c r="D31" s="342" t="s">
        <v>12</v>
      </c>
      <c r="E31" s="115" t="s">
        <v>354</v>
      </c>
      <c r="F31" s="360">
        <v>100</v>
      </c>
      <c r="G31" s="597">
        <v>210192</v>
      </c>
      <c r="H31" s="598">
        <v>209024</v>
      </c>
      <c r="I31" s="363">
        <f t="shared" si="0"/>
        <v>1168</v>
      </c>
      <c r="J31" s="363">
        <f t="shared" si="1"/>
        <v>116800</v>
      </c>
      <c r="K31" s="364">
        <f t="shared" si="2"/>
        <v>0.1168</v>
      </c>
      <c r="L31" s="597">
        <v>74554</v>
      </c>
      <c r="M31" s="598">
        <v>74528</v>
      </c>
      <c r="N31" s="363">
        <f t="shared" si="3"/>
        <v>26</v>
      </c>
      <c r="O31" s="363">
        <f t="shared" si="4"/>
        <v>2600</v>
      </c>
      <c r="P31" s="364">
        <f t="shared" si="5"/>
        <v>0.0026</v>
      </c>
      <c r="Q31" s="179"/>
    </row>
    <row r="32" spans="1:17" s="692" customFormat="1" ht="19.5" customHeight="1">
      <c r="A32" s="318">
        <v>13</v>
      </c>
      <c r="B32" s="358" t="s">
        <v>278</v>
      </c>
      <c r="C32" s="356">
        <v>4865177</v>
      </c>
      <c r="D32" s="342" t="s">
        <v>12</v>
      </c>
      <c r="E32" s="115" t="s">
        <v>354</v>
      </c>
      <c r="F32" s="360">
        <v>1000</v>
      </c>
      <c r="G32" s="685">
        <v>493</v>
      </c>
      <c r="H32" s="686">
        <v>305</v>
      </c>
      <c r="I32" s="689">
        <f>G32-H32</f>
        <v>188</v>
      </c>
      <c r="J32" s="689">
        <f>$F32*I32</f>
        <v>188000</v>
      </c>
      <c r="K32" s="718">
        <f>J32/1000000</f>
        <v>0.188</v>
      </c>
      <c r="L32" s="685">
        <v>1000000</v>
      </c>
      <c r="M32" s="686">
        <v>999998</v>
      </c>
      <c r="N32" s="689">
        <f>L32-M32</f>
        <v>2</v>
      </c>
      <c r="O32" s="689">
        <f>$F32*N32</f>
        <v>2000</v>
      </c>
      <c r="P32" s="718">
        <f>O32/1000000</f>
        <v>0.002</v>
      </c>
      <c r="Q32" s="701"/>
    </row>
    <row r="33" spans="1:17" s="692" customFormat="1" ht="19.5" customHeight="1">
      <c r="A33" s="318">
        <v>14</v>
      </c>
      <c r="B33" s="358" t="s">
        <v>279</v>
      </c>
      <c r="C33" s="356">
        <v>4864795</v>
      </c>
      <c r="D33" s="342" t="s">
        <v>12</v>
      </c>
      <c r="E33" s="115" t="s">
        <v>354</v>
      </c>
      <c r="F33" s="360">
        <v>100</v>
      </c>
      <c r="G33" s="685">
        <v>997819</v>
      </c>
      <c r="H33" s="686">
        <v>998157</v>
      </c>
      <c r="I33" s="689">
        <f>G33-H33</f>
        <v>-338</v>
      </c>
      <c r="J33" s="689">
        <f>$F33*I33</f>
        <v>-33800</v>
      </c>
      <c r="K33" s="718">
        <f>J33/1000000</f>
        <v>-0.0338</v>
      </c>
      <c r="L33" s="685">
        <v>999910</v>
      </c>
      <c r="M33" s="686">
        <v>999996</v>
      </c>
      <c r="N33" s="689">
        <f>L33-M33</f>
        <v>-86</v>
      </c>
      <c r="O33" s="689">
        <f>$F33*N33</f>
        <v>-8600</v>
      </c>
      <c r="P33" s="718">
        <f>O33/1000000</f>
        <v>-0.0086</v>
      </c>
      <c r="Q33" s="728"/>
    </row>
    <row r="34" spans="1:17" ht="19.5" customHeight="1">
      <c r="A34" s="318">
        <v>15</v>
      </c>
      <c r="B34" s="358" t="s">
        <v>383</v>
      </c>
      <c r="C34" s="356">
        <v>5128400</v>
      </c>
      <c r="D34" s="342" t="s">
        <v>12</v>
      </c>
      <c r="E34" s="115" t="s">
        <v>354</v>
      </c>
      <c r="F34" s="360">
        <v>937.5</v>
      </c>
      <c r="G34" s="597">
        <v>998851</v>
      </c>
      <c r="H34" s="598">
        <v>998851</v>
      </c>
      <c r="I34" s="363">
        <f t="shared" si="0"/>
        <v>0</v>
      </c>
      <c r="J34" s="363">
        <f t="shared" si="1"/>
        <v>0</v>
      </c>
      <c r="K34" s="364">
        <f t="shared" si="2"/>
        <v>0</v>
      </c>
      <c r="L34" s="597">
        <v>997002</v>
      </c>
      <c r="M34" s="598">
        <v>997408</v>
      </c>
      <c r="N34" s="363">
        <f t="shared" si="3"/>
        <v>-406</v>
      </c>
      <c r="O34" s="363">
        <f t="shared" si="4"/>
        <v>-380625</v>
      </c>
      <c r="P34" s="670">
        <f t="shared" si="5"/>
        <v>-0.380625</v>
      </c>
      <c r="Q34" s="179"/>
    </row>
    <row r="35" spans="1:17" ht="19.5" customHeight="1">
      <c r="A35" s="318"/>
      <c r="B35" s="355" t="s">
        <v>265</v>
      </c>
      <c r="C35" s="356"/>
      <c r="D35" s="342"/>
      <c r="E35" s="103"/>
      <c r="F35" s="357"/>
      <c r="G35" s="320"/>
      <c r="H35" s="348"/>
      <c r="I35" s="348"/>
      <c r="J35" s="366"/>
      <c r="K35" s="365"/>
      <c r="L35" s="371"/>
      <c r="M35" s="372"/>
      <c r="N35" s="372"/>
      <c r="O35" s="372"/>
      <c r="P35" s="373"/>
      <c r="Q35" s="179"/>
    </row>
    <row r="36" spans="1:17" s="692" customFormat="1" ht="19.5" customHeight="1">
      <c r="A36" s="318">
        <v>16</v>
      </c>
      <c r="B36" s="358" t="s">
        <v>280</v>
      </c>
      <c r="C36" s="356">
        <v>4864882</v>
      </c>
      <c r="D36" s="342" t="s">
        <v>12</v>
      </c>
      <c r="E36" s="115" t="s">
        <v>354</v>
      </c>
      <c r="F36" s="360">
        <v>-625</v>
      </c>
      <c r="G36" s="685">
        <v>984721</v>
      </c>
      <c r="H36" s="686">
        <v>984721</v>
      </c>
      <c r="I36" s="689">
        <f>G36-H36</f>
        <v>0</v>
      </c>
      <c r="J36" s="689">
        <f>$F36*I36</f>
        <v>0</v>
      </c>
      <c r="K36" s="718">
        <f>J36/1000000</f>
        <v>0</v>
      </c>
      <c r="L36" s="685">
        <v>995390</v>
      </c>
      <c r="M36" s="686">
        <v>995390</v>
      </c>
      <c r="N36" s="689">
        <f>L36-M36</f>
        <v>0</v>
      </c>
      <c r="O36" s="689">
        <f>$F36*N36</f>
        <v>0</v>
      </c>
      <c r="P36" s="787">
        <f>O36/1000000</f>
        <v>0</v>
      </c>
      <c r="Q36" s="727"/>
    </row>
    <row r="37" spans="1:17" s="692" customFormat="1" ht="19.5" customHeight="1">
      <c r="A37" s="318"/>
      <c r="B37" s="358"/>
      <c r="C37" s="356"/>
      <c r="D37" s="342"/>
      <c r="E37" s="115"/>
      <c r="F37" s="360"/>
      <c r="G37" s="685"/>
      <c r="H37" s="686"/>
      <c r="I37" s="689"/>
      <c r="J37" s="689"/>
      <c r="K37" s="718">
        <v>0.0154</v>
      </c>
      <c r="L37" s="685"/>
      <c r="M37" s="686"/>
      <c r="N37" s="689"/>
      <c r="O37" s="689"/>
      <c r="P37" s="787">
        <v>0.0012</v>
      </c>
      <c r="Q37" s="792" t="s">
        <v>463</v>
      </c>
    </row>
    <row r="38" spans="1:17" s="692" customFormat="1" ht="19.5" customHeight="1">
      <c r="A38" s="318"/>
      <c r="B38" s="358" t="s">
        <v>280</v>
      </c>
      <c r="C38" s="356">
        <v>4865185</v>
      </c>
      <c r="D38" s="342" t="s">
        <v>12</v>
      </c>
      <c r="E38" s="115" t="s">
        <v>354</v>
      </c>
      <c r="F38" s="360">
        <v>-2500</v>
      </c>
      <c r="G38" s="685">
        <v>999987</v>
      </c>
      <c r="H38" s="686">
        <v>1000000</v>
      </c>
      <c r="I38" s="689">
        <f>G38-H38</f>
        <v>-13</v>
      </c>
      <c r="J38" s="689">
        <f>$F38*I38</f>
        <v>32500</v>
      </c>
      <c r="K38" s="718">
        <f>J38/1000000</f>
        <v>0.0325</v>
      </c>
      <c r="L38" s="685">
        <v>3107</v>
      </c>
      <c r="M38" s="686">
        <v>3108</v>
      </c>
      <c r="N38" s="689">
        <f>L38-M38</f>
        <v>-1</v>
      </c>
      <c r="O38" s="689">
        <f>$F38*N38</f>
        <v>2500</v>
      </c>
      <c r="P38" s="787">
        <f>O38/1000000</f>
        <v>0.0025</v>
      </c>
      <c r="Q38" s="792" t="s">
        <v>426</v>
      </c>
    </row>
    <row r="39" spans="1:17" ht="19.5" customHeight="1">
      <c r="A39" s="318">
        <v>17</v>
      </c>
      <c r="B39" s="358" t="s">
        <v>283</v>
      </c>
      <c r="C39" s="356">
        <v>4902572</v>
      </c>
      <c r="D39" s="342" t="s">
        <v>12</v>
      </c>
      <c r="E39" s="115" t="s">
        <v>354</v>
      </c>
      <c r="F39" s="360">
        <v>-300</v>
      </c>
      <c r="G39" s="597">
        <v>16</v>
      </c>
      <c r="H39" s="598">
        <v>31</v>
      </c>
      <c r="I39" s="363">
        <f>G39-H39</f>
        <v>-15</v>
      </c>
      <c r="J39" s="363">
        <f>$F39*I39</f>
        <v>4500</v>
      </c>
      <c r="K39" s="364">
        <f>J39/1000000</f>
        <v>0.0045</v>
      </c>
      <c r="L39" s="597">
        <v>999932</v>
      </c>
      <c r="M39" s="598">
        <v>1000013</v>
      </c>
      <c r="N39" s="363">
        <f>L39-M39</f>
        <v>-81</v>
      </c>
      <c r="O39" s="363">
        <f>$F39*N39</f>
        <v>24300</v>
      </c>
      <c r="P39" s="364">
        <f>O39/1000000</f>
        <v>0.0243</v>
      </c>
      <c r="Q39" s="179"/>
    </row>
    <row r="40" spans="1:17" ht="19.5" customHeight="1">
      <c r="A40" s="318"/>
      <c r="B40" s="355"/>
      <c r="C40" s="356"/>
      <c r="D40" s="356"/>
      <c r="E40" s="358"/>
      <c r="F40" s="356"/>
      <c r="G40" s="114"/>
      <c r="H40" s="50"/>
      <c r="I40" s="50"/>
      <c r="J40" s="50"/>
      <c r="K40" s="121"/>
      <c r="L40" s="44"/>
      <c r="M40" s="21"/>
      <c r="N40" s="21"/>
      <c r="O40" s="21"/>
      <c r="P40" s="28"/>
      <c r="Q40" s="179"/>
    </row>
    <row r="41" spans="1:17" ht="19.5" customHeight="1" thickBot="1">
      <c r="A41" s="361"/>
      <c r="B41" s="362" t="s">
        <v>281</v>
      </c>
      <c r="C41" s="362"/>
      <c r="D41" s="362"/>
      <c r="E41" s="362"/>
      <c r="F41" s="362"/>
      <c r="G41" s="123"/>
      <c r="H41" s="122"/>
      <c r="I41" s="122"/>
      <c r="J41" s="122"/>
      <c r="K41" s="581">
        <f>SUM(K29:K40)</f>
        <v>1.0368</v>
      </c>
      <c r="L41" s="376"/>
      <c r="M41" s="377"/>
      <c r="N41" s="377"/>
      <c r="O41" s="377"/>
      <c r="P41" s="369">
        <f>SUM(P29:P40)</f>
        <v>-0.34942500000000004</v>
      </c>
      <c r="Q41" s="180"/>
    </row>
    <row r="42" spans="1:16" ht="13.5" thickTop="1">
      <c r="A42" s="64"/>
      <c r="B42" s="2"/>
      <c r="C42" s="111"/>
      <c r="D42" s="64"/>
      <c r="E42" s="111"/>
      <c r="F42" s="10"/>
      <c r="G42" s="10"/>
      <c r="H42" s="10"/>
      <c r="I42" s="10"/>
      <c r="J42" s="10"/>
      <c r="K42" s="11"/>
      <c r="L42" s="378"/>
      <c r="M42" s="18"/>
      <c r="N42" s="18"/>
      <c r="O42" s="18"/>
      <c r="P42" s="18"/>
    </row>
    <row r="43" spans="11:16" ht="12.75">
      <c r="K43" s="18"/>
      <c r="L43" s="18"/>
      <c r="M43" s="18"/>
      <c r="N43" s="18"/>
      <c r="O43" s="18"/>
      <c r="P43" s="18"/>
    </row>
    <row r="44" spans="7:16" ht="12.75">
      <c r="G44" s="164"/>
      <c r="K44" s="18"/>
      <c r="L44" s="18"/>
      <c r="M44" s="18"/>
      <c r="N44" s="18"/>
      <c r="O44" s="18"/>
      <c r="P44" s="18"/>
    </row>
    <row r="45" spans="2:16" ht="21.75">
      <c r="B45" s="222" t="s">
        <v>340</v>
      </c>
      <c r="K45" s="380">
        <f>K21</f>
        <v>0.9697125000000001</v>
      </c>
      <c r="L45" s="379"/>
      <c r="M45" s="379"/>
      <c r="N45" s="379"/>
      <c r="O45" s="379"/>
      <c r="P45" s="380">
        <f>P21</f>
        <v>1.4549375</v>
      </c>
    </row>
    <row r="46" spans="2:16" ht="21.75">
      <c r="B46" s="222" t="s">
        <v>341</v>
      </c>
      <c r="K46" s="380">
        <f>K26</f>
        <v>-0.4374</v>
      </c>
      <c r="L46" s="379"/>
      <c r="M46" s="379"/>
      <c r="N46" s="379"/>
      <c r="O46" s="379"/>
      <c r="P46" s="380">
        <f>P26</f>
        <v>-0.097</v>
      </c>
    </row>
    <row r="47" spans="2:16" ht="21.75">
      <c r="B47" s="222" t="s">
        <v>342</v>
      </c>
      <c r="K47" s="380">
        <f>K41</f>
        <v>1.0368</v>
      </c>
      <c r="L47" s="379"/>
      <c r="M47" s="379"/>
      <c r="N47" s="379"/>
      <c r="O47" s="379"/>
      <c r="P47" s="575">
        <f>P41</f>
        <v>-0.34942500000000004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C17">
      <selection activeCell="Q40" sqref="Q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87" t="s">
        <v>245</v>
      </c>
      <c r="P2" s="339" t="str">
        <f>NDPL!Q1</f>
        <v>MAY-2015</v>
      </c>
    </row>
    <row r="3" spans="1:9" ht="18">
      <c r="A3" s="218" t="s">
        <v>359</v>
      </c>
      <c r="B3" s="218"/>
      <c r="C3" s="311"/>
      <c r="D3" s="312"/>
      <c r="E3" s="312"/>
      <c r="F3" s="311"/>
      <c r="G3" s="311"/>
      <c r="H3" s="311"/>
      <c r="I3" s="311"/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01/06/2015</v>
      </c>
      <c r="H5" s="39" t="str">
        <f>NDPL!H5</f>
        <v>INTIAL READING 01/05/2015</v>
      </c>
      <c r="I5" s="39" t="s">
        <v>4</v>
      </c>
      <c r="J5" s="39" t="s">
        <v>5</v>
      </c>
      <c r="K5" s="39" t="s">
        <v>6</v>
      </c>
      <c r="L5" s="41" t="str">
        <f>NDPL!G5</f>
        <v>FINAL READING 01/06/2015</v>
      </c>
      <c r="M5" s="39" t="str">
        <f>NDPL!H5</f>
        <v>INTIAL READING 01/05/2015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07" t="s">
        <v>290</v>
      </c>
      <c r="C8" s="605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08" t="s">
        <v>291</v>
      </c>
      <c r="C9" s="609" t="s">
        <v>285</v>
      </c>
      <c r="D9" s="148"/>
      <c r="E9" s="143"/>
      <c r="F9" s="145"/>
      <c r="G9" s="23"/>
      <c r="H9" s="19"/>
      <c r="I9" s="79"/>
      <c r="J9" s="79"/>
      <c r="K9" s="81"/>
      <c r="L9" s="216"/>
      <c r="M9" s="79"/>
      <c r="N9" s="79"/>
      <c r="O9" s="79"/>
      <c r="P9" s="81"/>
      <c r="Q9" s="179"/>
    </row>
    <row r="10" spans="1:17" ht="20.25">
      <c r="A10" s="590">
        <v>1</v>
      </c>
      <c r="B10" s="604" t="s">
        <v>286</v>
      </c>
      <c r="C10" s="605">
        <v>4865001</v>
      </c>
      <c r="D10" s="664" t="s">
        <v>12</v>
      </c>
      <c r="E10" s="143" t="s">
        <v>363</v>
      </c>
      <c r="F10" s="606">
        <v>2000</v>
      </c>
      <c r="G10" s="597">
        <v>15619</v>
      </c>
      <c r="H10" s="598">
        <v>15593</v>
      </c>
      <c r="I10" s="598">
        <f>G10-H10</f>
        <v>26</v>
      </c>
      <c r="J10" s="598">
        <f>$F10*I10</f>
        <v>52000</v>
      </c>
      <c r="K10" s="598">
        <f>J10/1000000</f>
        <v>0.052</v>
      </c>
      <c r="L10" s="597">
        <v>890</v>
      </c>
      <c r="M10" s="598">
        <v>818</v>
      </c>
      <c r="N10" s="566">
        <f>L10-M10</f>
        <v>72</v>
      </c>
      <c r="O10" s="566">
        <f>$F10*N10</f>
        <v>144000</v>
      </c>
      <c r="P10" s="568">
        <f>O10/1000000</f>
        <v>0.144</v>
      </c>
      <c r="Q10" s="179"/>
    </row>
    <row r="11" spans="1:17" ht="20.25">
      <c r="A11" s="590">
        <v>2</v>
      </c>
      <c r="B11" s="604" t="s">
        <v>288</v>
      </c>
      <c r="C11" s="605">
        <v>4902498</v>
      </c>
      <c r="D11" s="664" t="s">
        <v>12</v>
      </c>
      <c r="E11" s="143" t="s">
        <v>363</v>
      </c>
      <c r="F11" s="606">
        <v>2000</v>
      </c>
      <c r="G11" s="597">
        <v>18857</v>
      </c>
      <c r="H11" s="598">
        <v>18836</v>
      </c>
      <c r="I11" s="598">
        <f>G11-H11</f>
        <v>21</v>
      </c>
      <c r="J11" s="598">
        <f>$F11*I11</f>
        <v>42000</v>
      </c>
      <c r="K11" s="598">
        <f>J11/1000000</f>
        <v>0.042</v>
      </c>
      <c r="L11" s="597">
        <v>2404</v>
      </c>
      <c r="M11" s="598">
        <v>2309</v>
      </c>
      <c r="N11" s="566">
        <f>L11-M11</f>
        <v>95</v>
      </c>
      <c r="O11" s="566">
        <f>$F11*N11</f>
        <v>190000</v>
      </c>
      <c r="P11" s="568">
        <f>O11/1000000</f>
        <v>0.19</v>
      </c>
      <c r="Q11" s="179"/>
    </row>
    <row r="12" spans="1:17" ht="14.25">
      <c r="A12" s="114"/>
      <c r="B12" s="149"/>
      <c r="C12" s="131"/>
      <c r="D12" s="664"/>
      <c r="E12" s="150"/>
      <c r="F12" s="151"/>
      <c r="G12" s="157"/>
      <c r="H12" s="158"/>
      <c r="I12" s="79"/>
      <c r="J12" s="79"/>
      <c r="K12" s="81"/>
      <c r="L12" s="216"/>
      <c r="M12" s="79"/>
      <c r="N12" s="79"/>
      <c r="O12" s="79"/>
      <c r="P12" s="81"/>
      <c r="Q12" s="179"/>
    </row>
    <row r="13" spans="1:17" ht="14.25">
      <c r="A13" s="114"/>
      <c r="B13" s="152"/>
      <c r="C13" s="131"/>
      <c r="D13" s="664"/>
      <c r="E13" s="150"/>
      <c r="F13" s="151"/>
      <c r="G13" s="157"/>
      <c r="H13" s="158"/>
      <c r="I13" s="79"/>
      <c r="J13" s="79"/>
      <c r="K13" s="81"/>
      <c r="L13" s="216"/>
      <c r="M13" s="79"/>
      <c r="N13" s="79"/>
      <c r="O13" s="79"/>
      <c r="P13" s="81"/>
      <c r="Q13" s="179"/>
    </row>
    <row r="14" spans="1:17" ht="14.25">
      <c r="A14" s="114"/>
      <c r="B14" s="149"/>
      <c r="C14" s="131"/>
      <c r="D14" s="664"/>
      <c r="E14" s="150"/>
      <c r="F14" s="151"/>
      <c r="G14" s="157"/>
      <c r="H14" s="158"/>
      <c r="I14" s="79"/>
      <c r="J14" s="79"/>
      <c r="K14" s="81"/>
      <c r="L14" s="216"/>
      <c r="M14" s="79"/>
      <c r="N14" s="79"/>
      <c r="O14" s="79"/>
      <c r="P14" s="81"/>
      <c r="Q14" s="179"/>
    </row>
    <row r="15" spans="1:17" ht="18">
      <c r="A15" s="114"/>
      <c r="B15" s="149"/>
      <c r="C15" s="131"/>
      <c r="D15" s="664"/>
      <c r="E15" s="150"/>
      <c r="F15" s="151"/>
      <c r="G15" s="157"/>
      <c r="H15" s="620" t="s">
        <v>326</v>
      </c>
      <c r="I15" s="599"/>
      <c r="J15" s="363"/>
      <c r="K15" s="600">
        <f>SUM(K10:K11)</f>
        <v>0.094</v>
      </c>
      <c r="L15" s="216"/>
      <c r="M15" s="621" t="s">
        <v>326</v>
      </c>
      <c r="N15" s="601"/>
      <c r="O15" s="594"/>
      <c r="P15" s="602">
        <f>SUM(P10:P11)</f>
        <v>0.33399999999999996</v>
      </c>
      <c r="Q15" s="179"/>
    </row>
    <row r="16" spans="1:17" ht="18">
      <c r="A16" s="114"/>
      <c r="B16" s="384" t="s">
        <v>11</v>
      </c>
      <c r="C16" s="383"/>
      <c r="D16" s="664"/>
      <c r="E16" s="150"/>
      <c r="F16" s="151"/>
      <c r="G16" s="157"/>
      <c r="H16" s="158"/>
      <c r="I16" s="79"/>
      <c r="J16" s="79"/>
      <c r="K16" s="81"/>
      <c r="L16" s="216"/>
      <c r="M16" s="79"/>
      <c r="N16" s="79"/>
      <c r="O16" s="79"/>
      <c r="P16" s="81"/>
      <c r="Q16" s="179"/>
    </row>
    <row r="17" spans="1:17" ht="18">
      <c r="A17" s="153"/>
      <c r="B17" s="255" t="s">
        <v>292</v>
      </c>
      <c r="C17" s="183" t="s">
        <v>285</v>
      </c>
      <c r="D17" s="665"/>
      <c r="E17" s="150"/>
      <c r="F17" s="155"/>
      <c r="G17" s="23"/>
      <c r="H17" s="19"/>
      <c r="I17" s="79"/>
      <c r="J17" s="79"/>
      <c r="K17" s="81"/>
      <c r="L17" s="216"/>
      <c r="M17" s="79"/>
      <c r="N17" s="79"/>
      <c r="O17" s="79"/>
      <c r="P17" s="81"/>
      <c r="Q17" s="179"/>
    </row>
    <row r="18" spans="1:17" ht="20.25">
      <c r="A18" s="320">
        <v>3</v>
      </c>
      <c r="B18" s="382" t="s">
        <v>286</v>
      </c>
      <c r="C18" s="383">
        <v>4902505</v>
      </c>
      <c r="D18" s="664" t="s">
        <v>12</v>
      </c>
      <c r="E18" s="143" t="s">
        <v>363</v>
      </c>
      <c r="F18" s="610">
        <v>1000</v>
      </c>
      <c r="G18" s="597">
        <v>991966</v>
      </c>
      <c r="H18" s="598">
        <v>991966</v>
      </c>
      <c r="I18" s="598">
        <f>G18-H18</f>
        <v>0</v>
      </c>
      <c r="J18" s="598">
        <f>$F18*I18</f>
        <v>0</v>
      </c>
      <c r="K18" s="598">
        <f>J18/1000000</f>
        <v>0</v>
      </c>
      <c r="L18" s="597">
        <v>38713</v>
      </c>
      <c r="M18" s="598">
        <v>38625</v>
      </c>
      <c r="N18" s="566">
        <f>L18-M18</f>
        <v>88</v>
      </c>
      <c r="O18" s="566">
        <f>$F18*N18</f>
        <v>88000</v>
      </c>
      <c r="P18" s="568">
        <f>O18/1000000</f>
        <v>0.088</v>
      </c>
      <c r="Q18" s="179"/>
    </row>
    <row r="19" spans="1:17" ht="20.25">
      <c r="A19" s="320">
        <v>4</v>
      </c>
      <c r="B19" s="382" t="s">
        <v>288</v>
      </c>
      <c r="C19" s="383">
        <v>5128424</v>
      </c>
      <c r="D19" s="664" t="s">
        <v>12</v>
      </c>
      <c r="E19" s="143" t="s">
        <v>363</v>
      </c>
      <c r="F19" s="610">
        <v>1000</v>
      </c>
      <c r="G19" s="685">
        <v>995002</v>
      </c>
      <c r="H19" s="686">
        <v>995061</v>
      </c>
      <c r="I19" s="686">
        <f>G19-H19</f>
        <v>-59</v>
      </c>
      <c r="J19" s="686">
        <f>$F19*I19</f>
        <v>-59000</v>
      </c>
      <c r="K19" s="686">
        <f>J19/1000000</f>
        <v>-0.059</v>
      </c>
      <c r="L19" s="685">
        <v>993768</v>
      </c>
      <c r="M19" s="686">
        <v>993895</v>
      </c>
      <c r="N19" s="687">
        <f>L19-M19</f>
        <v>-127</v>
      </c>
      <c r="O19" s="687">
        <f>$F19*N19</f>
        <v>-127000</v>
      </c>
      <c r="P19" s="688">
        <f>O19/1000000</f>
        <v>-0.127</v>
      </c>
      <c r="Q19" s="548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0"/>
      <c r="Q20" s="179"/>
    </row>
    <row r="21" spans="1:17" ht="18">
      <c r="A21" s="23"/>
      <c r="B21" s="19"/>
      <c r="C21" s="19"/>
      <c r="D21" s="19"/>
      <c r="E21" s="19"/>
      <c r="F21" s="19"/>
      <c r="G21" s="23"/>
      <c r="H21" s="623" t="s">
        <v>326</v>
      </c>
      <c r="I21" s="622"/>
      <c r="J21" s="501"/>
      <c r="K21" s="603">
        <f>SUM(K18:K19)</f>
        <v>-0.059</v>
      </c>
      <c r="L21" s="23"/>
      <c r="M21" s="623" t="s">
        <v>326</v>
      </c>
      <c r="N21" s="603"/>
      <c r="O21" s="501"/>
      <c r="P21" s="603">
        <f>SUM(P18:P19)</f>
        <v>-0.03900000000000001</v>
      </c>
      <c r="Q21" s="179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0"/>
      <c r="Q22" s="179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2"/>
      <c r="J23" s="30"/>
      <c r="K23" s="233"/>
      <c r="L23" s="29"/>
      <c r="M23" s="30"/>
      <c r="N23" s="232"/>
      <c r="O23" s="30"/>
      <c r="P23" s="233"/>
      <c r="Q23" s="180"/>
    </row>
    <row r="24" ht="13.5" thickTop="1"/>
    <row r="28" spans="1:16" ht="18">
      <c r="A28" s="611" t="s">
        <v>294</v>
      </c>
      <c r="B28" s="219"/>
      <c r="C28" s="219"/>
      <c r="D28" s="219"/>
      <c r="E28" s="219"/>
      <c r="F28" s="219"/>
      <c r="K28" s="159">
        <f>(K15+K21)</f>
        <v>0.035</v>
      </c>
      <c r="L28" s="160"/>
      <c r="M28" s="160"/>
      <c r="N28" s="160"/>
      <c r="O28" s="160"/>
      <c r="P28" s="159">
        <f>(P15+P21)</f>
        <v>0.29499999999999993</v>
      </c>
    </row>
    <row r="31" spans="1:2" ht="18">
      <c r="A31" s="611" t="s">
        <v>295</v>
      </c>
      <c r="B31" s="611" t="s">
        <v>296</v>
      </c>
    </row>
    <row r="32" spans="1:16" ht="18">
      <c r="A32" s="234"/>
      <c r="B32" s="234"/>
      <c r="H32" s="184" t="s">
        <v>297</v>
      </c>
      <c r="I32" s="219"/>
      <c r="J32" s="184"/>
      <c r="K32" s="327">
        <v>0</v>
      </c>
      <c r="L32" s="327"/>
      <c r="M32" s="327"/>
      <c r="N32" s="327"/>
      <c r="O32" s="327"/>
      <c r="P32" s="327">
        <v>0</v>
      </c>
    </row>
    <row r="33" spans="8:16" ht="18">
      <c r="H33" s="184" t="s">
        <v>298</v>
      </c>
      <c r="I33" s="219"/>
      <c r="J33" s="184"/>
      <c r="K33" s="327">
        <f>BRPL!K17</f>
        <v>0</v>
      </c>
      <c r="L33" s="327"/>
      <c r="M33" s="327"/>
      <c r="N33" s="327"/>
      <c r="O33" s="327"/>
      <c r="P33" s="327">
        <f>BRPL!P17</f>
        <v>0</v>
      </c>
    </row>
    <row r="34" spans="8:16" ht="18">
      <c r="H34" s="184" t="s">
        <v>299</v>
      </c>
      <c r="I34" s="219"/>
      <c r="J34" s="184"/>
      <c r="K34" s="219">
        <f>BYPL!K32</f>
        <v>-0.0445</v>
      </c>
      <c r="L34" s="219"/>
      <c r="M34" s="612"/>
      <c r="N34" s="219"/>
      <c r="O34" s="219"/>
      <c r="P34" s="219">
        <f>BYPL!P32</f>
        <v>-8.495000000000001</v>
      </c>
    </row>
    <row r="35" spans="8:16" ht="18">
      <c r="H35" s="184" t="s">
        <v>300</v>
      </c>
      <c r="I35" s="219"/>
      <c r="J35" s="184"/>
      <c r="K35" s="219">
        <f>NDMC!K32</f>
        <v>-0.004</v>
      </c>
      <c r="L35" s="219"/>
      <c r="M35" s="219"/>
      <c r="N35" s="219"/>
      <c r="O35" s="219"/>
      <c r="P35" s="219">
        <f>NDMC!P32</f>
        <v>4.292800000000001</v>
      </c>
    </row>
    <row r="36" spans="8:16" ht="18">
      <c r="H36" s="184" t="s">
        <v>301</v>
      </c>
      <c r="I36" s="219"/>
      <c r="J36" s="184"/>
      <c r="K36" s="219"/>
      <c r="L36" s="219"/>
      <c r="M36" s="219"/>
      <c r="N36" s="219"/>
      <c r="O36" s="219"/>
      <c r="P36" s="219"/>
    </row>
    <row r="37" spans="8:16" ht="18">
      <c r="H37" s="613" t="s">
        <v>302</v>
      </c>
      <c r="I37" s="184"/>
      <c r="J37" s="184"/>
      <c r="K37" s="184">
        <f>SUM(K32:K36)</f>
        <v>-0.0485</v>
      </c>
      <c r="L37" s="219"/>
      <c r="M37" s="219"/>
      <c r="N37" s="219"/>
      <c r="O37" s="219"/>
      <c r="P37" s="184">
        <f>SUM(P32:P36)</f>
        <v>-4.2022</v>
      </c>
    </row>
    <row r="38" spans="8:16" ht="18"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8">
      <c r="A39" s="611" t="s">
        <v>327</v>
      </c>
      <c r="B39" s="133"/>
      <c r="C39" s="133"/>
      <c r="D39" s="133"/>
      <c r="E39" s="133"/>
      <c r="F39" s="133"/>
      <c r="G39" s="133"/>
      <c r="H39" s="184"/>
      <c r="I39" s="614"/>
      <c r="J39" s="184"/>
      <c r="K39" s="614">
        <f>K28+K37</f>
        <v>-0.013499999999999998</v>
      </c>
      <c r="L39" s="219"/>
      <c r="M39" s="219"/>
      <c r="N39" s="219"/>
      <c r="O39" s="219"/>
      <c r="P39" s="614">
        <f>P28+P37</f>
        <v>-3.9072000000000005</v>
      </c>
    </row>
    <row r="40" spans="1:10" ht="18">
      <c r="A40" s="184"/>
      <c r="B40" s="132"/>
      <c r="C40" s="133"/>
      <c r="D40" s="133"/>
      <c r="E40" s="133"/>
      <c r="F40" s="133"/>
      <c r="G40" s="133"/>
      <c r="H40" s="133"/>
      <c r="I40" s="162"/>
      <c r="J40" s="133"/>
    </row>
    <row r="41" spans="1:10" ht="18">
      <c r="A41" s="613" t="s">
        <v>303</v>
      </c>
      <c r="B41" s="184" t="s">
        <v>304</v>
      </c>
      <c r="C41" s="133"/>
      <c r="D41" s="133"/>
      <c r="E41" s="133"/>
      <c r="F41" s="133"/>
      <c r="G41" s="133"/>
      <c r="H41" s="133"/>
      <c r="I41" s="162"/>
      <c r="J41" s="133"/>
    </row>
    <row r="42" spans="1:10" ht="12.75">
      <c r="A42" s="161"/>
      <c r="B42" s="132"/>
      <c r="C42" s="133"/>
      <c r="D42" s="133"/>
      <c r="E42" s="133"/>
      <c r="F42" s="133"/>
      <c r="G42" s="133"/>
      <c r="H42" s="133"/>
      <c r="I42" s="162"/>
      <c r="J42" s="133"/>
    </row>
    <row r="43" spans="1:16" ht="18">
      <c r="A43" s="615" t="s">
        <v>305</v>
      </c>
      <c r="B43" s="616" t="s">
        <v>306</v>
      </c>
      <c r="C43" s="617" t="s">
        <v>307</v>
      </c>
      <c r="D43" s="616"/>
      <c r="E43" s="616"/>
      <c r="F43" s="616"/>
      <c r="G43" s="501">
        <v>28.2821</v>
      </c>
      <c r="H43" s="616" t="s">
        <v>308</v>
      </c>
      <c r="I43" s="616"/>
      <c r="J43" s="618"/>
      <c r="K43" s="616">
        <f>($K$39*G43)/100</f>
        <v>-0.0038180834999999996</v>
      </c>
      <c r="L43" s="616"/>
      <c r="M43" s="616"/>
      <c r="N43" s="616"/>
      <c r="O43" s="616"/>
      <c r="P43" s="616">
        <f>($P$39*G43)/100</f>
        <v>-1.1050382112000001</v>
      </c>
    </row>
    <row r="44" spans="1:16" ht="18">
      <c r="A44" s="615" t="s">
        <v>309</v>
      </c>
      <c r="B44" s="616" t="s">
        <v>364</v>
      </c>
      <c r="C44" s="617" t="s">
        <v>307</v>
      </c>
      <c r="D44" s="616"/>
      <c r="E44" s="616"/>
      <c r="F44" s="616"/>
      <c r="G44" s="501">
        <v>41.9624</v>
      </c>
      <c r="H44" s="616" t="s">
        <v>308</v>
      </c>
      <c r="I44" s="616"/>
      <c r="J44" s="618"/>
      <c r="K44" s="616">
        <f>($K$39*G44)/100</f>
        <v>-0.005664924</v>
      </c>
      <c r="L44" s="616"/>
      <c r="M44" s="616"/>
      <c r="N44" s="616"/>
      <c r="O44" s="616"/>
      <c r="P44" s="616">
        <f>($P$39*G44)/100</f>
        <v>-1.6395548928000003</v>
      </c>
    </row>
    <row r="45" spans="1:16" ht="18">
      <c r="A45" s="615" t="s">
        <v>310</v>
      </c>
      <c r="B45" s="616" t="s">
        <v>365</v>
      </c>
      <c r="C45" s="617" t="s">
        <v>307</v>
      </c>
      <c r="D45" s="616"/>
      <c r="E45" s="616"/>
      <c r="F45" s="616"/>
      <c r="G45" s="501">
        <v>23.7568</v>
      </c>
      <c r="H45" s="616" t="s">
        <v>308</v>
      </c>
      <c r="I45" s="616"/>
      <c r="J45" s="618"/>
      <c r="K45" s="616">
        <f>($K$39*G45)/100</f>
        <v>-0.003207167999999999</v>
      </c>
      <c r="L45" s="616"/>
      <c r="M45" s="616"/>
      <c r="N45" s="616"/>
      <c r="O45" s="616"/>
      <c r="P45" s="616">
        <f>($P$39*G45)/100</f>
        <v>-0.9282256896</v>
      </c>
    </row>
    <row r="46" spans="1:16" ht="18">
      <c r="A46" s="615" t="s">
        <v>311</v>
      </c>
      <c r="B46" s="616" t="s">
        <v>366</v>
      </c>
      <c r="C46" s="617" t="s">
        <v>307</v>
      </c>
      <c r="D46" s="616"/>
      <c r="E46" s="616"/>
      <c r="F46" s="616"/>
      <c r="G46" s="501">
        <v>5.2618</v>
      </c>
      <c r="H46" s="616" t="s">
        <v>308</v>
      </c>
      <c r="I46" s="616"/>
      <c r="J46" s="618"/>
      <c r="K46" s="616">
        <f>($K$39*G46)/100</f>
        <v>-0.000710343</v>
      </c>
      <c r="L46" s="616"/>
      <c r="M46" s="616"/>
      <c r="N46" s="616"/>
      <c r="O46" s="616"/>
      <c r="P46" s="616">
        <f>($P$39*G46)/100</f>
        <v>-0.20558904960000002</v>
      </c>
    </row>
    <row r="47" spans="1:16" ht="18">
      <c r="A47" s="615" t="s">
        <v>312</v>
      </c>
      <c r="B47" s="616" t="s">
        <v>367</v>
      </c>
      <c r="C47" s="617" t="s">
        <v>307</v>
      </c>
      <c r="D47" s="616"/>
      <c r="E47" s="616"/>
      <c r="F47" s="616"/>
      <c r="G47" s="501">
        <v>0.7369</v>
      </c>
      <c r="H47" s="616" t="s">
        <v>308</v>
      </c>
      <c r="I47" s="616"/>
      <c r="J47" s="618"/>
      <c r="K47" s="616">
        <f>($K$39*G47)/100</f>
        <v>-9.94815E-05</v>
      </c>
      <c r="L47" s="616"/>
      <c r="M47" s="616"/>
      <c r="N47" s="616"/>
      <c r="O47" s="616"/>
      <c r="P47" s="616">
        <f>($P$39*G47)/100</f>
        <v>-0.028792156800000003</v>
      </c>
    </row>
    <row r="48" spans="6:10" ht="12.75">
      <c r="F48" s="163"/>
      <c r="J48" s="164"/>
    </row>
    <row r="49" spans="1:10" ht="15">
      <c r="A49" s="619" t="s">
        <v>464</v>
      </c>
      <c r="F49" s="163"/>
      <c r="J49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S14" sqref="S1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5.00390625" style="0" customWidth="1"/>
    <col min="16" max="16" width="4.140625" style="0" customWidth="1"/>
  </cols>
  <sheetData>
    <row r="1" spans="1:18" ht="68.25" customHeight="1" thickTop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313"/>
      <c r="R1" s="19"/>
    </row>
    <row r="2" spans="1:18" ht="30">
      <c r="A2" s="244"/>
      <c r="B2" s="19"/>
      <c r="C2" s="19"/>
      <c r="D2" s="19"/>
      <c r="E2" s="19"/>
      <c r="F2" s="19"/>
      <c r="G2" s="490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14"/>
      <c r="R2" s="19"/>
    </row>
    <row r="3" spans="1:18" ht="26.25">
      <c r="A3" s="24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4"/>
      <c r="R3" s="19"/>
    </row>
    <row r="4" spans="1:18" ht="25.5">
      <c r="A4" s="24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4"/>
      <c r="R4" s="19"/>
    </row>
    <row r="5" spans="1:18" ht="23.25">
      <c r="A5" s="250"/>
      <c r="B5" s="19"/>
      <c r="C5" s="485" t="s">
        <v>392</v>
      </c>
      <c r="D5" s="19"/>
      <c r="E5" s="19"/>
      <c r="F5" s="19"/>
      <c r="G5" s="19"/>
      <c r="H5" s="19"/>
      <c r="I5" s="19"/>
      <c r="J5" s="19"/>
      <c r="K5" s="19"/>
      <c r="L5" s="247"/>
      <c r="M5" s="19"/>
      <c r="N5" s="19"/>
      <c r="O5" s="19"/>
      <c r="P5" s="19"/>
      <c r="Q5" s="314"/>
      <c r="R5" s="19"/>
    </row>
    <row r="6" spans="1:18" ht="18">
      <c r="A6" s="246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4"/>
      <c r="R6" s="19"/>
    </row>
    <row r="7" spans="1:18" ht="26.25">
      <c r="A7" s="244"/>
      <c r="B7" s="19"/>
      <c r="C7" s="19"/>
      <c r="D7" s="19"/>
      <c r="E7" s="19"/>
      <c r="F7" s="299" t="s">
        <v>435</v>
      </c>
      <c r="G7" s="19"/>
      <c r="H7" s="19"/>
      <c r="I7" s="19"/>
      <c r="J7" s="19"/>
      <c r="K7" s="19"/>
      <c r="L7" s="247"/>
      <c r="M7" s="19"/>
      <c r="N7" s="19"/>
      <c r="O7" s="19"/>
      <c r="P7" s="19"/>
      <c r="Q7" s="314"/>
      <c r="R7" s="19"/>
    </row>
    <row r="8" spans="1:18" ht="25.5">
      <c r="A8" s="245"/>
      <c r="B8" s="248"/>
      <c r="C8" s="19"/>
      <c r="D8" s="19"/>
      <c r="E8" s="19"/>
      <c r="F8" s="19"/>
      <c r="G8" s="19"/>
      <c r="H8" s="249"/>
      <c r="I8" s="19"/>
      <c r="J8" s="19"/>
      <c r="K8" s="19"/>
      <c r="L8" s="19"/>
      <c r="M8" s="19"/>
      <c r="N8" s="19"/>
      <c r="O8" s="19"/>
      <c r="P8" s="19"/>
      <c r="Q8" s="314"/>
      <c r="R8" s="19"/>
    </row>
    <row r="9" spans="1:18" ht="12.75">
      <c r="A9" s="250"/>
      <c r="B9" s="19"/>
      <c r="C9" s="19"/>
      <c r="D9" s="19"/>
      <c r="E9" s="19"/>
      <c r="F9" s="19"/>
      <c r="G9" s="19"/>
      <c r="H9" s="251"/>
      <c r="I9" s="19"/>
      <c r="J9" s="19"/>
      <c r="K9" s="19"/>
      <c r="L9" s="19"/>
      <c r="M9" s="19"/>
      <c r="N9" s="19"/>
      <c r="O9" s="19"/>
      <c r="P9" s="19"/>
      <c r="Q9" s="314"/>
      <c r="R9" s="19"/>
    </row>
    <row r="10" spans="1:18" ht="45.75" customHeight="1">
      <c r="A10" s="250"/>
      <c r="B10" s="306" t="s">
        <v>328</v>
      </c>
      <c r="C10" s="19"/>
      <c r="D10" s="19"/>
      <c r="E10" s="19"/>
      <c r="F10" s="19"/>
      <c r="G10" s="19"/>
      <c r="H10" s="251"/>
      <c r="I10" s="300"/>
      <c r="J10" s="78"/>
      <c r="K10" s="78"/>
      <c r="L10" s="78"/>
      <c r="M10" s="78"/>
      <c r="N10" s="300"/>
      <c r="O10" s="78"/>
      <c r="P10" s="78"/>
      <c r="Q10" s="314"/>
      <c r="R10" s="19"/>
    </row>
    <row r="11" spans="1:19" ht="20.25">
      <c r="A11" s="250"/>
      <c r="B11" s="19"/>
      <c r="C11" s="19"/>
      <c r="D11" s="19"/>
      <c r="E11" s="19"/>
      <c r="F11" s="19"/>
      <c r="G11" s="19"/>
      <c r="H11" s="254"/>
      <c r="I11" s="517" t="s">
        <v>347</v>
      </c>
      <c r="J11" s="301"/>
      <c r="K11" s="301"/>
      <c r="L11" s="301"/>
      <c r="M11" s="301"/>
      <c r="N11" s="517" t="s">
        <v>348</v>
      </c>
      <c r="O11" s="301"/>
      <c r="P11" s="301"/>
      <c r="Q11" s="479"/>
      <c r="R11" s="257"/>
      <c r="S11" s="237"/>
    </row>
    <row r="12" spans="1:18" ht="12.75">
      <c r="A12" s="250"/>
      <c r="B12" s="19"/>
      <c r="C12" s="19"/>
      <c r="D12" s="19"/>
      <c r="E12" s="19"/>
      <c r="F12" s="19"/>
      <c r="G12" s="19"/>
      <c r="H12" s="251"/>
      <c r="I12" s="298"/>
      <c r="J12" s="298"/>
      <c r="K12" s="298"/>
      <c r="L12" s="298"/>
      <c r="M12" s="298"/>
      <c r="N12" s="298"/>
      <c r="O12" s="298"/>
      <c r="P12" s="298"/>
      <c r="Q12" s="314"/>
      <c r="R12" s="19"/>
    </row>
    <row r="13" spans="1:18" ht="26.25">
      <c r="A13" s="484">
        <v>1</v>
      </c>
      <c r="B13" s="485" t="s">
        <v>329</v>
      </c>
      <c r="C13" s="486"/>
      <c r="D13" s="486"/>
      <c r="E13" s="483"/>
      <c r="F13" s="483"/>
      <c r="G13" s="253"/>
      <c r="H13" s="480" t="s">
        <v>361</v>
      </c>
      <c r="I13" s="481">
        <f>NDPL!K169</f>
        <v>1.1165073431666668</v>
      </c>
      <c r="J13" s="299"/>
      <c r="K13" s="299"/>
      <c r="L13" s="299"/>
      <c r="M13" s="480" t="s">
        <v>361</v>
      </c>
      <c r="N13" s="481">
        <f>NDPL!P169</f>
        <v>2.189064402133335</v>
      </c>
      <c r="O13" s="299"/>
      <c r="P13" s="299"/>
      <c r="Q13" s="314"/>
      <c r="R13" s="19"/>
    </row>
    <row r="14" spans="1:18" ht="26.25">
      <c r="A14" s="484"/>
      <c r="B14" s="485"/>
      <c r="C14" s="486"/>
      <c r="D14" s="486"/>
      <c r="E14" s="483"/>
      <c r="F14" s="483"/>
      <c r="G14" s="253"/>
      <c r="H14" s="480"/>
      <c r="I14" s="481"/>
      <c r="J14" s="299"/>
      <c r="K14" s="299"/>
      <c r="L14" s="299"/>
      <c r="M14" s="480"/>
      <c r="N14" s="481"/>
      <c r="O14" s="299"/>
      <c r="P14" s="299"/>
      <c r="Q14" s="314"/>
      <c r="R14" s="19"/>
    </row>
    <row r="15" spans="1:18" ht="26.25">
      <c r="A15" s="484"/>
      <c r="B15" s="485"/>
      <c r="C15" s="486"/>
      <c r="D15" s="486"/>
      <c r="E15" s="483"/>
      <c r="F15" s="483"/>
      <c r="G15" s="248"/>
      <c r="H15" s="480"/>
      <c r="I15" s="481"/>
      <c r="J15" s="299"/>
      <c r="K15" s="299"/>
      <c r="L15" s="299"/>
      <c r="M15" s="480"/>
      <c r="N15" s="481"/>
      <c r="O15" s="299"/>
      <c r="P15" s="299"/>
      <c r="Q15" s="314"/>
      <c r="R15" s="19"/>
    </row>
    <row r="16" spans="1:18" ht="23.25" customHeight="1">
      <c r="A16" s="484">
        <v>2</v>
      </c>
      <c r="B16" s="485" t="s">
        <v>330</v>
      </c>
      <c r="C16" s="486"/>
      <c r="D16" s="486"/>
      <c r="E16" s="483"/>
      <c r="F16" s="483"/>
      <c r="G16" s="253"/>
      <c r="H16" s="480" t="s">
        <v>361</v>
      </c>
      <c r="I16" s="481">
        <f>BRPL!K192</f>
        <v>-2.2294032180000007</v>
      </c>
      <c r="J16" s="299"/>
      <c r="K16" s="299"/>
      <c r="L16" s="299"/>
      <c r="M16" s="480" t="s">
        <v>361</v>
      </c>
      <c r="N16" s="481">
        <f>BRPL!P192</f>
        <v>14.173987701200003</v>
      </c>
      <c r="O16" s="299"/>
      <c r="P16" s="299"/>
      <c r="Q16" s="314"/>
      <c r="R16" s="19"/>
    </row>
    <row r="17" spans="1:18" ht="26.25">
      <c r="A17" s="484"/>
      <c r="B17" s="485"/>
      <c r="C17" s="486"/>
      <c r="D17" s="486"/>
      <c r="E17" s="483"/>
      <c r="F17" s="483"/>
      <c r="G17" s="253"/>
      <c r="H17" s="480"/>
      <c r="I17" s="481"/>
      <c r="J17" s="299"/>
      <c r="K17" s="299"/>
      <c r="L17" s="299"/>
      <c r="M17" s="480"/>
      <c r="N17" s="481"/>
      <c r="O17" s="299"/>
      <c r="P17" s="299"/>
      <c r="Q17" s="314"/>
      <c r="R17" s="19"/>
    </row>
    <row r="18" spans="1:18" ht="26.25">
      <c r="A18" s="484"/>
      <c r="B18" s="485"/>
      <c r="C18" s="486"/>
      <c r="D18" s="486"/>
      <c r="E18" s="483"/>
      <c r="F18" s="483"/>
      <c r="G18" s="248"/>
      <c r="H18" s="480"/>
      <c r="I18" s="481"/>
      <c r="J18" s="299"/>
      <c r="K18" s="299"/>
      <c r="L18" s="299"/>
      <c r="M18" s="480"/>
      <c r="N18" s="481"/>
      <c r="O18" s="299"/>
      <c r="P18" s="299"/>
      <c r="Q18" s="314"/>
      <c r="R18" s="19"/>
    </row>
    <row r="19" spans="1:18" ht="23.25" customHeight="1">
      <c r="A19" s="484">
        <v>3</v>
      </c>
      <c r="B19" s="485" t="s">
        <v>331</v>
      </c>
      <c r="C19" s="486"/>
      <c r="D19" s="486"/>
      <c r="E19" s="483"/>
      <c r="F19" s="483"/>
      <c r="G19" s="253"/>
      <c r="H19" s="480"/>
      <c r="I19" s="481">
        <f>BYPL!K170</f>
        <v>-0.12487383466666614</v>
      </c>
      <c r="J19" s="299"/>
      <c r="K19" s="299"/>
      <c r="L19" s="299"/>
      <c r="M19" s="480" t="s">
        <v>361</v>
      </c>
      <c r="N19" s="481">
        <f>BYPL!P170</f>
        <v>5.372640977066663</v>
      </c>
      <c r="O19" s="299"/>
      <c r="P19" s="299"/>
      <c r="Q19" s="314"/>
      <c r="R19" s="19"/>
    </row>
    <row r="20" spans="1:18" ht="26.25">
      <c r="A20" s="484"/>
      <c r="B20" s="485"/>
      <c r="C20" s="486"/>
      <c r="D20" s="486"/>
      <c r="E20" s="483"/>
      <c r="F20" s="483"/>
      <c r="G20" s="253"/>
      <c r="H20" s="480"/>
      <c r="I20" s="481"/>
      <c r="J20" s="299"/>
      <c r="K20" s="299"/>
      <c r="L20" s="299"/>
      <c r="M20" s="480"/>
      <c r="N20" s="481"/>
      <c r="O20" s="299"/>
      <c r="P20" s="299"/>
      <c r="Q20" s="314"/>
      <c r="R20" s="19"/>
    </row>
    <row r="21" spans="1:18" ht="26.25">
      <c r="A21" s="484"/>
      <c r="B21" s="487"/>
      <c r="C21" s="487"/>
      <c r="D21" s="487"/>
      <c r="E21" s="336"/>
      <c r="F21" s="336"/>
      <c r="G21" s="129"/>
      <c r="H21" s="480"/>
      <c r="I21" s="481"/>
      <c r="J21" s="299"/>
      <c r="K21" s="299"/>
      <c r="L21" s="299"/>
      <c r="M21" s="480"/>
      <c r="N21" s="481"/>
      <c r="O21" s="299"/>
      <c r="P21" s="299"/>
      <c r="Q21" s="314"/>
      <c r="R21" s="19"/>
    </row>
    <row r="22" spans="1:18" ht="26.25">
      <c r="A22" s="484">
        <v>4</v>
      </c>
      <c r="B22" s="485" t="s">
        <v>332</v>
      </c>
      <c r="C22" s="487"/>
      <c r="D22" s="487"/>
      <c r="E22" s="336"/>
      <c r="F22" s="336"/>
      <c r="G22" s="253"/>
      <c r="H22" s="480" t="s">
        <v>361</v>
      </c>
      <c r="I22" s="481">
        <f>NDMC!K85</f>
        <v>1.085214657</v>
      </c>
      <c r="J22" s="299"/>
      <c r="K22" s="299"/>
      <c r="L22" s="299"/>
      <c r="M22" s="480" t="s">
        <v>361</v>
      </c>
      <c r="N22" s="481">
        <f>NDMC!P85</f>
        <v>9.746010950400002</v>
      </c>
      <c r="O22" s="299"/>
      <c r="P22" s="299"/>
      <c r="Q22" s="314"/>
      <c r="R22" s="19"/>
    </row>
    <row r="23" spans="1:18" ht="26.25">
      <c r="A23" s="484"/>
      <c r="B23" s="485"/>
      <c r="C23" s="487"/>
      <c r="D23" s="487"/>
      <c r="E23" s="336"/>
      <c r="F23" s="336"/>
      <c r="G23" s="253"/>
      <c r="H23" s="480"/>
      <c r="I23" s="481"/>
      <c r="J23" s="299"/>
      <c r="K23" s="299"/>
      <c r="L23" s="299"/>
      <c r="M23" s="480"/>
      <c r="N23" s="481"/>
      <c r="O23" s="299"/>
      <c r="P23" s="299"/>
      <c r="Q23" s="314"/>
      <c r="R23" s="19"/>
    </row>
    <row r="24" spans="1:18" ht="26.25">
      <c r="A24" s="484"/>
      <c r="B24" s="487"/>
      <c r="C24" s="487"/>
      <c r="D24" s="487"/>
      <c r="E24" s="336"/>
      <c r="F24" s="336"/>
      <c r="G24" s="129"/>
      <c r="H24" s="480"/>
      <c r="I24" s="481"/>
      <c r="J24" s="299"/>
      <c r="K24" s="299"/>
      <c r="L24" s="299"/>
      <c r="M24" s="480"/>
      <c r="N24" s="481"/>
      <c r="O24" s="299"/>
      <c r="P24" s="299"/>
      <c r="Q24" s="314"/>
      <c r="R24" s="19"/>
    </row>
    <row r="25" spans="1:18" ht="26.25">
      <c r="A25" s="484">
        <v>5</v>
      </c>
      <c r="B25" s="485" t="s">
        <v>333</v>
      </c>
      <c r="C25" s="487"/>
      <c r="D25" s="487"/>
      <c r="E25" s="336"/>
      <c r="F25" s="336"/>
      <c r="G25" s="253"/>
      <c r="H25" s="480" t="s">
        <v>361</v>
      </c>
      <c r="I25" s="481">
        <f>MES!K59</f>
        <v>0.0073005185</v>
      </c>
      <c r="J25" s="299"/>
      <c r="K25" s="299"/>
      <c r="L25" s="299"/>
      <c r="M25" s="480" t="s">
        <v>361</v>
      </c>
      <c r="N25" s="481">
        <f>MES!P59</f>
        <v>2.7565732562000003</v>
      </c>
      <c r="O25" s="299"/>
      <c r="P25" s="299"/>
      <c r="Q25" s="314"/>
      <c r="R25" s="19"/>
    </row>
    <row r="26" spans="1:18" ht="20.25">
      <c r="A26" s="250"/>
      <c r="B26" s="19"/>
      <c r="C26" s="19"/>
      <c r="D26" s="19"/>
      <c r="E26" s="19"/>
      <c r="F26" s="19"/>
      <c r="G26" s="19"/>
      <c r="H26" s="252"/>
      <c r="I26" s="482"/>
      <c r="J26" s="297"/>
      <c r="K26" s="297"/>
      <c r="L26" s="297"/>
      <c r="M26" s="297"/>
      <c r="N26" s="297"/>
      <c r="O26" s="297"/>
      <c r="P26" s="297"/>
      <c r="Q26" s="314"/>
      <c r="R26" s="19"/>
    </row>
    <row r="27" spans="1:18" ht="18">
      <c r="A27" s="246"/>
      <c r="B27" s="221"/>
      <c r="C27" s="255"/>
      <c r="D27" s="255"/>
      <c r="E27" s="255"/>
      <c r="F27" s="255"/>
      <c r="G27" s="256"/>
      <c r="H27" s="252"/>
      <c r="I27" s="19"/>
      <c r="J27" s="19"/>
      <c r="K27" s="19"/>
      <c r="L27" s="19"/>
      <c r="M27" s="19"/>
      <c r="N27" s="19"/>
      <c r="O27" s="19"/>
      <c r="P27" s="19"/>
      <c r="Q27" s="314"/>
      <c r="R27" s="19"/>
    </row>
    <row r="28" spans="1:18" ht="15">
      <c r="A28" s="250"/>
      <c r="B28" s="19"/>
      <c r="C28" s="19"/>
      <c r="D28" s="19"/>
      <c r="E28" s="19"/>
      <c r="F28" s="19"/>
      <c r="G28" s="19"/>
      <c r="H28" s="252"/>
      <c r="I28" s="19"/>
      <c r="J28" s="19"/>
      <c r="K28" s="19"/>
      <c r="L28" s="19"/>
      <c r="M28" s="19"/>
      <c r="N28" s="19"/>
      <c r="O28" s="19"/>
      <c r="P28" s="19"/>
      <c r="Q28" s="314"/>
      <c r="R28" s="19"/>
    </row>
    <row r="29" spans="1:18" ht="54" customHeight="1" thickBot="1">
      <c r="A29" s="478" t="s">
        <v>334</v>
      </c>
      <c r="B29" s="302"/>
      <c r="C29" s="302"/>
      <c r="D29" s="302"/>
      <c r="E29" s="302"/>
      <c r="F29" s="302"/>
      <c r="G29" s="302"/>
      <c r="H29" s="303"/>
      <c r="I29" s="303"/>
      <c r="J29" s="303"/>
      <c r="K29" s="303"/>
      <c r="L29" s="303"/>
      <c r="M29" s="303"/>
      <c r="N29" s="303"/>
      <c r="O29" s="303"/>
      <c r="P29" s="303"/>
      <c r="Q29" s="315"/>
      <c r="R29" s="19"/>
    </row>
    <row r="30" spans="1:9" ht="13.5" thickTop="1">
      <c r="A30" s="243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5" t="s">
        <v>360</v>
      </c>
      <c r="B33" s="19"/>
      <c r="C33" s="19"/>
      <c r="D33" s="19"/>
      <c r="E33" s="477"/>
      <c r="F33" s="477"/>
      <c r="G33" s="19"/>
      <c r="H33" s="19"/>
      <c r="I33" s="19"/>
    </row>
    <row r="34" spans="1:9" ht="15">
      <c r="A34" s="280"/>
      <c r="B34" s="280"/>
      <c r="C34" s="280"/>
      <c r="D34" s="280"/>
      <c r="E34" s="477"/>
      <c r="F34" s="477"/>
      <c r="G34" s="19"/>
      <c r="H34" s="19"/>
      <c r="I34" s="19"/>
    </row>
    <row r="35" spans="1:9" s="477" customFormat="1" ht="15" customHeight="1">
      <c r="A35" s="489" t="s">
        <v>368</v>
      </c>
      <c r="E35"/>
      <c r="F35"/>
      <c r="G35" s="280"/>
      <c r="H35" s="280"/>
      <c r="I35" s="280"/>
    </row>
    <row r="36" spans="1:9" s="477" customFormat="1" ht="15" customHeight="1">
      <c r="A36" s="489"/>
      <c r="E36"/>
      <c r="F36"/>
      <c r="H36" s="280"/>
      <c r="I36" s="280"/>
    </row>
    <row r="37" spans="1:9" s="477" customFormat="1" ht="15" customHeight="1">
      <c r="A37" s="489" t="s">
        <v>369</v>
      </c>
      <c r="E37"/>
      <c r="F37"/>
      <c r="I37" s="280"/>
    </row>
    <row r="38" spans="1:9" s="477" customFormat="1" ht="15" customHeight="1">
      <c r="A38" s="488"/>
      <c r="E38"/>
      <c r="F38"/>
      <c r="I38" s="280"/>
    </row>
    <row r="39" spans="1:9" s="477" customFormat="1" ht="15" customHeight="1">
      <c r="A39" s="489"/>
      <c r="E39"/>
      <c r="F39"/>
      <c r="I39" s="280"/>
    </row>
    <row r="40" spans="1:6" s="477" customFormat="1" ht="15" customHeight="1">
      <c r="A40" s="489"/>
      <c r="B40" s="47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405</v>
      </c>
      <c r="J1" s="19"/>
      <c r="K1" s="19"/>
      <c r="L1" s="19"/>
      <c r="M1" s="19"/>
      <c r="N1" s="56" t="s">
        <v>406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01/06/2015</v>
      </c>
      <c r="H2" s="39" t="str">
        <f>NDPL!H5</f>
        <v>INTIAL READING 01/05/2015</v>
      </c>
      <c r="I2" s="39" t="s">
        <v>4</v>
      </c>
      <c r="J2" s="39" t="s">
        <v>5</v>
      </c>
      <c r="K2" s="39" t="s">
        <v>6</v>
      </c>
      <c r="L2" s="41" t="str">
        <f>NDPL!G5</f>
        <v>FINAL READING 01/06/2015</v>
      </c>
      <c r="M2" s="39" t="str">
        <f>NDPL!H5</f>
        <v>INTIAL READING 01/05/2015</v>
      </c>
      <c r="N2" s="39" t="s">
        <v>4</v>
      </c>
      <c r="O2" s="39" t="s">
        <v>5</v>
      </c>
      <c r="P2" s="40" t="s">
        <v>6</v>
      </c>
      <c r="Q2" s="652"/>
    </row>
    <row r="3" ht="14.25" thickBot="1" thickTop="1"/>
    <row r="4" spans="1:17" ht="13.5" thickTop="1">
      <c r="A4" s="24"/>
      <c r="B4" s="305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353</v>
      </c>
      <c r="C5" s="154" t="s">
        <v>285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350</v>
      </c>
      <c r="C6" s="21">
        <v>4902492</v>
      </c>
      <c r="D6" s="150" t="s">
        <v>12</v>
      </c>
      <c r="E6" s="150" t="s">
        <v>287</v>
      </c>
      <c r="F6" s="28">
        <v>1500</v>
      </c>
      <c r="G6" s="422">
        <v>952690</v>
      </c>
      <c r="H6" s="491">
        <v>952734</v>
      </c>
      <c r="I6" s="79">
        <f>G6-H6</f>
        <v>-44</v>
      </c>
      <c r="J6" s="79">
        <f>$F6*I6</f>
        <v>-66000</v>
      </c>
      <c r="K6" s="81">
        <f>J6/1000000</f>
        <v>-0.066</v>
      </c>
      <c r="L6" s="422">
        <v>979517</v>
      </c>
      <c r="M6" s="491">
        <v>979525</v>
      </c>
      <c r="N6" s="79">
        <f>L6-M6</f>
        <v>-8</v>
      </c>
      <c r="O6" s="79">
        <f>$F6*N6</f>
        <v>-12000</v>
      </c>
      <c r="P6" s="81">
        <f>O6/1000000</f>
        <v>-0.012</v>
      </c>
      <c r="Q6" s="179"/>
    </row>
    <row r="7" spans="1:17" ht="15">
      <c r="A7" s="675">
        <v>2</v>
      </c>
      <c r="B7" s="126" t="s">
        <v>351</v>
      </c>
      <c r="C7" s="676">
        <v>5128477</v>
      </c>
      <c r="D7" s="150" t="s">
        <v>12</v>
      </c>
      <c r="E7" s="150" t="s">
        <v>287</v>
      </c>
      <c r="F7" s="677">
        <v>1500</v>
      </c>
      <c r="G7" s="422">
        <v>991543</v>
      </c>
      <c r="H7" s="423">
        <v>991569</v>
      </c>
      <c r="I7" s="79">
        <f>G7-H7</f>
        <v>-26</v>
      </c>
      <c r="J7" s="79">
        <f>$F7*I7</f>
        <v>-39000</v>
      </c>
      <c r="K7" s="81">
        <f>J7/1000000</f>
        <v>-0.039</v>
      </c>
      <c r="L7" s="422">
        <v>994957</v>
      </c>
      <c r="M7" s="423">
        <v>995425</v>
      </c>
      <c r="N7" s="79">
        <f>L7-M7</f>
        <v>-468</v>
      </c>
      <c r="O7" s="79">
        <f>$F7*N7</f>
        <v>-702000</v>
      </c>
      <c r="P7" s="81">
        <f>O7/1000000</f>
        <v>-0.702</v>
      </c>
      <c r="Q7" s="179"/>
    </row>
    <row r="8" spans="1:17" s="756" customFormat="1" ht="15">
      <c r="A8" s="747">
        <v>3</v>
      </c>
      <c r="B8" s="748" t="s">
        <v>352</v>
      </c>
      <c r="C8" s="749">
        <v>4864840</v>
      </c>
      <c r="D8" s="750" t="s">
        <v>12</v>
      </c>
      <c r="E8" s="750" t="s">
        <v>287</v>
      </c>
      <c r="F8" s="751">
        <v>750</v>
      </c>
      <c r="G8" s="752">
        <v>949792</v>
      </c>
      <c r="H8" s="426">
        <v>951295</v>
      </c>
      <c r="I8" s="753">
        <f>G8-H8</f>
        <v>-1503</v>
      </c>
      <c r="J8" s="753">
        <f>$F8*I8</f>
        <v>-1127250</v>
      </c>
      <c r="K8" s="754">
        <f>J8/1000000</f>
        <v>-1.12725</v>
      </c>
      <c r="L8" s="752">
        <v>999321</v>
      </c>
      <c r="M8" s="426">
        <v>999331</v>
      </c>
      <c r="N8" s="753">
        <f>L8-M8</f>
        <v>-10</v>
      </c>
      <c r="O8" s="753">
        <f>$F8*N8</f>
        <v>-7500</v>
      </c>
      <c r="P8" s="754">
        <f>O8/1000000</f>
        <v>-0.0075</v>
      </c>
      <c r="Q8" s="755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6" t="s">
        <v>326</v>
      </c>
      <c r="J12" s="19"/>
      <c r="K12" s="235">
        <f>SUM(K6:K8)</f>
        <v>-1.23225</v>
      </c>
      <c r="L12" s="100"/>
      <c r="M12" s="21"/>
      <c r="N12" s="236" t="s">
        <v>326</v>
      </c>
      <c r="O12" s="19"/>
      <c r="P12" s="235">
        <f>SUM(P6:P8)</f>
        <v>-0.7214999999999999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1"/>
      <c r="J13" s="19"/>
      <c r="K13" s="231"/>
      <c r="L13" s="100"/>
      <c r="M13" s="21"/>
      <c r="N13" s="381"/>
      <c r="O13" s="19"/>
      <c r="P13" s="231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284</v>
      </c>
      <c r="C16" s="137" t="s">
        <v>285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286</v>
      </c>
      <c r="C17" s="142">
        <v>4902509</v>
      </c>
      <c r="D17" s="143" t="s">
        <v>12</v>
      </c>
      <c r="E17" s="143" t="s">
        <v>287</v>
      </c>
      <c r="F17" s="144">
        <v>5000</v>
      </c>
      <c r="G17" s="422">
        <v>997882</v>
      </c>
      <c r="H17" s="423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22">
        <v>32956</v>
      </c>
      <c r="M17" s="423">
        <v>29759</v>
      </c>
      <c r="N17" s="79">
        <f>L17-M17</f>
        <v>3197</v>
      </c>
      <c r="O17" s="79">
        <f>$F17*N17</f>
        <v>15985000</v>
      </c>
      <c r="P17" s="81">
        <f>O17/1000000</f>
        <v>15.985</v>
      </c>
      <c r="Q17" s="179"/>
    </row>
    <row r="18" spans="1:17" s="692" customFormat="1" ht="15">
      <c r="A18" s="140">
        <v>2</v>
      </c>
      <c r="B18" s="149" t="s">
        <v>288</v>
      </c>
      <c r="C18" s="142">
        <v>4864938</v>
      </c>
      <c r="D18" s="143" t="s">
        <v>12</v>
      </c>
      <c r="E18" s="143" t="s">
        <v>287</v>
      </c>
      <c r="F18" s="144">
        <v>1000</v>
      </c>
      <c r="G18" s="425">
        <v>0</v>
      </c>
      <c r="H18" s="426">
        <v>0</v>
      </c>
      <c r="I18" s="505">
        <f>G18-H18</f>
        <v>0</v>
      </c>
      <c r="J18" s="505">
        <f>$F18*I18</f>
        <v>0</v>
      </c>
      <c r="K18" s="761">
        <f>J18/1000000</f>
        <v>0</v>
      </c>
      <c r="L18" s="425">
        <v>995272</v>
      </c>
      <c r="M18" s="426">
        <v>1007809</v>
      </c>
      <c r="N18" s="505">
        <f>L18-M18</f>
        <v>-12537</v>
      </c>
      <c r="O18" s="505">
        <f>$F18*N18</f>
        <v>-12537000</v>
      </c>
      <c r="P18" s="761">
        <f>O18/1000000</f>
        <v>-12.537</v>
      </c>
      <c r="Q18" s="728"/>
    </row>
    <row r="19" spans="1:17" ht="15">
      <c r="A19" s="140">
        <v>3</v>
      </c>
      <c r="B19" s="141" t="s">
        <v>289</v>
      </c>
      <c r="C19" s="142">
        <v>4864947</v>
      </c>
      <c r="D19" s="143" t="s">
        <v>12</v>
      </c>
      <c r="E19" s="143" t="s">
        <v>287</v>
      </c>
      <c r="F19" s="144">
        <v>1000</v>
      </c>
      <c r="G19" s="422">
        <v>977745</v>
      </c>
      <c r="H19" s="423">
        <v>977759</v>
      </c>
      <c r="I19" s="79">
        <f>G19-H19</f>
        <v>-14</v>
      </c>
      <c r="J19" s="79">
        <f>$F19*I19</f>
        <v>-14000</v>
      </c>
      <c r="K19" s="81">
        <f>J19/1000000</f>
        <v>-0.014</v>
      </c>
      <c r="L19" s="422">
        <v>991193</v>
      </c>
      <c r="M19" s="423">
        <v>991468</v>
      </c>
      <c r="N19" s="79">
        <f>L19-M19</f>
        <v>-275</v>
      </c>
      <c r="O19" s="79">
        <f>$F19*N19</f>
        <v>-275000</v>
      </c>
      <c r="P19" s="81">
        <f>O19/1000000</f>
        <v>-0.275</v>
      </c>
      <c r="Q19" s="660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6" t="s">
        <v>326</v>
      </c>
      <c r="J23" s="19"/>
      <c r="K23" s="235">
        <f>SUM(K17:K19)</f>
        <v>-0.014</v>
      </c>
      <c r="L23" s="23"/>
      <c r="M23" s="19"/>
      <c r="N23" s="236" t="s">
        <v>326</v>
      </c>
      <c r="O23" s="19"/>
      <c r="P23" s="235">
        <f>SUM(P17:P19)</f>
        <v>3.1729999999999987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2015-07-08T07:28:37Z</dcterms:modified>
  <cp:category/>
  <cp:version/>
  <cp:contentType/>
  <cp:contentStatus/>
</cp:coreProperties>
</file>